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540"/>
  </bookViews>
  <sheets>
    <sheet name="一般公共预算" sheetId="3" r:id="rId1"/>
    <sheet name="政府性基金预算" sheetId="2" r:id="rId2"/>
    <sheet name="社会保险基金" sheetId="4" r:id="rId3"/>
  </sheets>
  <calcPr calcId="144525"/>
</workbook>
</file>

<file path=xl/comments1.xml><?xml version="1.0" encoding="utf-8"?>
<comments xmlns="http://schemas.openxmlformats.org/spreadsheetml/2006/main">
  <authors>
    <author>yscz</author>
  </authors>
  <commentList>
    <comment ref="C37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市财农｛2018】89号财政专项扶贫资金</t>
        </r>
      </text>
    </comment>
    <comment ref="C40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市财社【2018】116号中央财政困难群众救助327万、市财社【2018】122号残疾人事业发展补助资金4.75万元、市财社【2018】125号中央财政优抚对象补助和医疗保障经费、桂财社【2018】157号民政救助优抚类资金140.55万、桂财社【2018】152号重大公卫23.1
万、市财社【2019】4号健康扶贫补助资金25.31万</t>
        </r>
      </text>
    </comment>
    <comment ref="B52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桂财社[2018]157号民政事业发展专项资金4.95万</t>
        </r>
      </text>
    </comment>
    <comment ref="C52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桂财社[2018]157号民政事业发展专项资金4.95万</t>
        </r>
      </text>
    </comment>
    <comment ref="B54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桂财社[2018]157号民政事业发展专项资金4.95万</t>
        </r>
      </text>
    </comment>
    <comment ref="C54" authorId="0">
      <text>
        <r>
          <rPr>
            <b/>
            <sz val="9"/>
            <rFont val="宋体"/>
            <charset val="134"/>
          </rPr>
          <t>yscz:</t>
        </r>
        <r>
          <rPr>
            <sz val="9"/>
            <rFont val="宋体"/>
            <charset val="134"/>
          </rPr>
          <t xml:space="preserve">
桂财社[2018]157号民政事业发展专项资金4.95万</t>
        </r>
      </text>
    </comment>
  </commentList>
</comments>
</file>

<file path=xl/sharedStrings.xml><?xml version="1.0" encoding="utf-8"?>
<sst xmlns="http://schemas.openxmlformats.org/spreadsheetml/2006/main" count="235" uniqueCount="195">
  <si>
    <t>雁山区2023年一般公共预算调整表</t>
  </si>
  <si>
    <t>单位：万元</t>
  </si>
  <si>
    <t>收          入</t>
  </si>
  <si>
    <t>备注</t>
  </si>
  <si>
    <t>支          出</t>
  </si>
  <si>
    <t>项          目</t>
  </si>
  <si>
    <t>年初预算数</t>
  </si>
  <si>
    <t>预算调整数</t>
  </si>
  <si>
    <t>比年初预算数增减</t>
  </si>
  <si>
    <t>金额</t>
  </si>
  <si>
    <t>%</t>
  </si>
  <si>
    <t>（一）税收收入</t>
  </si>
  <si>
    <t>一、一般公共服务</t>
  </si>
  <si>
    <t xml:space="preserve">        增值税</t>
  </si>
  <si>
    <t>二、外交支出</t>
  </si>
  <si>
    <t xml:space="preserve">        企业所得税</t>
  </si>
  <si>
    <t>三、国防支出</t>
  </si>
  <si>
    <t xml:space="preserve">        个人所得税</t>
  </si>
  <si>
    <t>四、公共安全支出</t>
  </si>
  <si>
    <t xml:space="preserve">        城市维护建设税</t>
  </si>
  <si>
    <t>五、教育支出</t>
  </si>
  <si>
    <t xml:space="preserve">        房产税</t>
  </si>
  <si>
    <t>六、科学技术支出</t>
  </si>
  <si>
    <t xml:space="preserve">        印花税</t>
  </si>
  <si>
    <t>七、文化旅游体育与传媒支出</t>
  </si>
  <si>
    <t xml:space="preserve">        城镇土地使用税</t>
  </si>
  <si>
    <t>八、社会保障和就业支出</t>
  </si>
  <si>
    <t xml:space="preserve">        土地增值税</t>
  </si>
  <si>
    <t>九、卫生健康支出</t>
  </si>
  <si>
    <t xml:space="preserve">        车船税</t>
  </si>
  <si>
    <t>十、节能环保支出</t>
  </si>
  <si>
    <t xml:space="preserve">    耕地占用税</t>
  </si>
  <si>
    <t>十一、城乡社区支出</t>
  </si>
  <si>
    <t>（二）非税收入</t>
  </si>
  <si>
    <t>十二、农林水支出</t>
  </si>
  <si>
    <t xml:space="preserve">    行政事业性收费收入</t>
  </si>
  <si>
    <t>十三、交通运输支出</t>
  </si>
  <si>
    <t xml:space="preserve">    罚没收入</t>
  </si>
  <si>
    <t>十四、资源勘探工业信息等支出</t>
  </si>
  <si>
    <t xml:space="preserve">    政府住房基金收入</t>
  </si>
  <si>
    <t>十五、商业服务业等支出</t>
  </si>
  <si>
    <t xml:space="preserve">    国有资源（资产）有偿使用收入</t>
  </si>
  <si>
    <t>十六、金融支出</t>
  </si>
  <si>
    <t>一般公共预算收入小计</t>
  </si>
  <si>
    <t>十七、援助其他地区支出</t>
  </si>
  <si>
    <t>转移性收入</t>
  </si>
  <si>
    <t>十八、自然资源海洋气象等支出</t>
  </si>
  <si>
    <t>（一）上级补助收入</t>
  </si>
  <si>
    <t>十九、住房保障支出</t>
  </si>
  <si>
    <t xml:space="preserve"> 1.返还性收入</t>
  </si>
  <si>
    <t>二十、粮油物资储备支出</t>
  </si>
  <si>
    <t xml:space="preserve">   所得税基数返还收入</t>
  </si>
  <si>
    <t>二十一、灾害防治及应急管理支出</t>
  </si>
  <si>
    <t xml:space="preserve">   增值税税收返还收入 </t>
  </si>
  <si>
    <t>二十二、预备费</t>
  </si>
  <si>
    <t xml:space="preserve">   增值税“五五分享”税收返还收入</t>
  </si>
  <si>
    <t>二十三、债务付息支出</t>
  </si>
  <si>
    <t xml:space="preserve">   其他税收返还收入</t>
  </si>
  <si>
    <t>二十四、债务发行费用支出</t>
  </si>
  <si>
    <t xml:space="preserve"> 2.一般性转移支付收入</t>
  </si>
  <si>
    <t>二十五、其他支出</t>
  </si>
  <si>
    <t xml:space="preserve">   体制补助收入</t>
  </si>
  <si>
    <t>一般公共预算支出小计</t>
  </si>
  <si>
    <t xml:space="preserve">   均衡性转移支付收入</t>
  </si>
  <si>
    <t>转移性支出</t>
  </si>
  <si>
    <t xml:space="preserve">   县级基本财力保障机制奖补资金收入</t>
  </si>
  <si>
    <t>（一）上解上级支出</t>
  </si>
  <si>
    <t xml:space="preserve">   结算补助收入</t>
  </si>
  <si>
    <t>（二）补助下级支出</t>
  </si>
  <si>
    <t xml:space="preserve">   重点生态功能区转移支付收入</t>
  </si>
  <si>
    <t>（三）调出资金</t>
  </si>
  <si>
    <t xml:space="preserve">   固定数额补助收入</t>
  </si>
  <si>
    <t>（四）债务转贷支出</t>
  </si>
  <si>
    <t xml:space="preserve">   巩固脱贫攻坚成果衔接乡村振兴转移支付收入</t>
  </si>
  <si>
    <t>（五）地方政府一般债务还本支出</t>
  </si>
  <si>
    <t xml:space="preserve">   公共安全共同财政事权转移支付收入</t>
  </si>
  <si>
    <t>（六）援助其他地区支出</t>
  </si>
  <si>
    <t xml:space="preserve">   教育共同财政事权转移支付收入</t>
  </si>
  <si>
    <t>（七）安排预算稳定调节基金</t>
  </si>
  <si>
    <t xml:space="preserve">   社会保障和就业共同财政事权转移支付收入</t>
  </si>
  <si>
    <t>（八）补充预算周转金</t>
  </si>
  <si>
    <t xml:space="preserve">   医疗卫生共同财政事权转移支付收入</t>
  </si>
  <si>
    <t xml:space="preserve">   节能环保共同财政事权转移支付收入</t>
  </si>
  <si>
    <t xml:space="preserve">   农林水共同财政事权转移支付收入</t>
  </si>
  <si>
    <t xml:space="preserve">   交通运输共同财政事权转移支付收入 </t>
  </si>
  <si>
    <t xml:space="preserve">   住房保障共同财政事权转移支付收入</t>
  </si>
  <si>
    <t xml:space="preserve">   增值税留抵退税转移支付收入</t>
  </si>
  <si>
    <t xml:space="preserve">   其他退税减税降费转移支付收入</t>
  </si>
  <si>
    <t xml:space="preserve">   其他一般性转移支付收入</t>
  </si>
  <si>
    <t xml:space="preserve"> 3.专项转移支付收入</t>
  </si>
  <si>
    <t xml:space="preserve">   一般公共服务</t>
  </si>
  <si>
    <t xml:space="preserve">   社会保障和就业</t>
  </si>
  <si>
    <t xml:space="preserve">   农林水</t>
  </si>
  <si>
    <t xml:space="preserve">   自然资源海洋气象等</t>
  </si>
  <si>
    <t xml:space="preserve">   灾害防治及应急管理</t>
  </si>
  <si>
    <t>（二）上解收入</t>
  </si>
  <si>
    <t>（三）上年结余收入</t>
  </si>
  <si>
    <t>（四）调入资金</t>
  </si>
  <si>
    <t>（五）债务转贷收入</t>
  </si>
  <si>
    <t>（六）调入预算稳定调节基金</t>
  </si>
  <si>
    <t>收入总计</t>
  </si>
  <si>
    <t>支出合计</t>
  </si>
  <si>
    <t>雁山区2023年政府性基金预算调整表</t>
  </si>
  <si>
    <t>收入</t>
  </si>
  <si>
    <t>支出</t>
  </si>
  <si>
    <t>项       目</t>
  </si>
  <si>
    <t>项目</t>
  </si>
  <si>
    <t>一、国家电影事业发展专项资金收入</t>
  </si>
  <si>
    <t>一、科学技术支出</t>
  </si>
  <si>
    <t>二、国有土地收益基金收入</t>
  </si>
  <si>
    <t>二、文化体育与传媒支出</t>
  </si>
  <si>
    <t>三、农业土地开发资金收入</t>
  </si>
  <si>
    <t xml:space="preserve">    国家电影事业发展专项资金安排的支出</t>
  </si>
  <si>
    <t>四、国有土地使用权出让收入</t>
  </si>
  <si>
    <t xml:space="preserve">    旅游发展基金支出</t>
  </si>
  <si>
    <t xml:space="preserve">    划拨土地收入</t>
  </si>
  <si>
    <t>三、社会保障和就业支出</t>
  </si>
  <si>
    <t>五、大中型水库库区基金收入</t>
  </si>
  <si>
    <t xml:space="preserve">    大中型水库移民后期扶持基金支出</t>
  </si>
  <si>
    <t>六、彩票公益金收入</t>
  </si>
  <si>
    <t xml:space="preserve">    小型水库移民扶助基金安排的支出</t>
  </si>
  <si>
    <t>七、城市基础设施配套费收入</t>
  </si>
  <si>
    <t>四、节能环保支出</t>
  </si>
  <si>
    <t>八、小型水库移民扶助基金收入</t>
  </si>
  <si>
    <t>五、城乡社区支出</t>
  </si>
  <si>
    <t>九、国家重大水利工程建设基金收入</t>
  </si>
  <si>
    <t xml:space="preserve">    国有土地使用权出让收入安排的支出</t>
  </si>
  <si>
    <t>十、车辆通行费</t>
  </si>
  <si>
    <t xml:space="preserve">    国有土地收益基金安排的支出</t>
  </si>
  <si>
    <t>十一、污水处理费收入</t>
  </si>
  <si>
    <t xml:space="preserve">    城市基础设施配套费安排的支出</t>
  </si>
  <si>
    <t>十二、彩票发行机构和彩票销售机构的业务费用</t>
  </si>
  <si>
    <t>六、农林水支出</t>
  </si>
  <si>
    <t>十三、其他政府性基金收入</t>
  </si>
  <si>
    <t>七、交通运输支出</t>
  </si>
  <si>
    <t>十四、其他政府性基金专项债务对应项目专项收入</t>
  </si>
  <si>
    <t>八、资源勘探信息等支出</t>
  </si>
  <si>
    <t xml:space="preserve">   其他政府性基金专项债务对应项目专项收入</t>
  </si>
  <si>
    <t>九、金融支出</t>
  </si>
  <si>
    <t xml:space="preserve">     其他地方自行试点项目收益专项债券对应项目专项收入</t>
  </si>
  <si>
    <t>十、其他支出</t>
  </si>
  <si>
    <t xml:space="preserve">    其他政府性基金安排的支出</t>
  </si>
  <si>
    <t xml:space="preserve">    其他地方自行试点项目收益专项债券收入安排的支出</t>
  </si>
  <si>
    <t xml:space="preserve">    彩票公益金安排的支出</t>
  </si>
  <si>
    <t>十一、债务付息支出</t>
  </si>
  <si>
    <t xml:space="preserve">    地方政府专项债务付息支出</t>
  </si>
  <si>
    <t>十二、债务发行费用支出</t>
  </si>
  <si>
    <t xml:space="preserve">    地方政府专项债务发行费用支出</t>
  </si>
  <si>
    <t>政府性基金预算收入合计</t>
  </si>
  <si>
    <t>政府性基金预算支出合计</t>
  </si>
  <si>
    <t xml:space="preserve">  上级补助收入</t>
  </si>
  <si>
    <t>上解上级支出</t>
  </si>
  <si>
    <t xml:space="preserve">  上年结余收入</t>
  </si>
  <si>
    <t>补助下级支出</t>
  </si>
  <si>
    <t xml:space="preserve">  调入资金</t>
  </si>
  <si>
    <t>调出资金</t>
  </si>
  <si>
    <t xml:space="preserve">  地方政府专项债务转贷收入</t>
  </si>
  <si>
    <t>地方政府专项债务还本支出</t>
  </si>
  <si>
    <t xml:space="preserve">      其他地方自行试点项目收益专项债券收入</t>
  </si>
  <si>
    <t>地方政府专项债务转贷支出</t>
  </si>
  <si>
    <t>年终结余</t>
  </si>
  <si>
    <t>支出总计</t>
  </si>
  <si>
    <t>雁山区2023年社会保险基金预算调整表</t>
  </si>
  <si>
    <t>社会保险基金收入合计</t>
  </si>
  <si>
    <t>一、社会保险基金支出合计</t>
  </si>
  <si>
    <t>（一）企业职工基本养老保险基金收入</t>
  </si>
  <si>
    <t>（一）企业职工基本养老保险基金支出</t>
  </si>
  <si>
    <t>（二）机关事业单位基本养老保险基金收入</t>
  </si>
  <si>
    <t>（二）机关事业单位基本养老保险基金支出</t>
  </si>
  <si>
    <t>（三）城乡居民基本养老保险基金收入</t>
  </si>
  <si>
    <t>（三）城乡居民基本养老保险基金支出</t>
  </si>
  <si>
    <t>（四）城镇职工基本医疗保险基金（包含生育保险）收入</t>
  </si>
  <si>
    <t>（四）城镇职工基本医疗保险基金（包含生育保险）支出</t>
  </si>
  <si>
    <t>（五）城乡居民基本医疗保险基金收入</t>
  </si>
  <si>
    <t>（五）城乡居民基本医疗保险基金支出</t>
  </si>
  <si>
    <t>（六）工伤保险基金收入</t>
  </si>
  <si>
    <t>（六）工伤保险基金支出</t>
  </si>
  <si>
    <t>（七）失业保险基金收入</t>
  </si>
  <si>
    <t>（七）失业保险基金支出</t>
  </si>
  <si>
    <t>二、社会保险基金本年收支结余合计</t>
  </si>
  <si>
    <t>全区社会保险基金年末滚存结余合计</t>
  </si>
  <si>
    <t>（一）企业职工基本养老保险基金本年收支结余</t>
  </si>
  <si>
    <t xml:space="preserve">     企业职工基本养老保险基金年末滚存结余</t>
  </si>
  <si>
    <t>（二）机关事业单位基本养老保险基金本年收支结余</t>
  </si>
  <si>
    <t xml:space="preserve">     机关事业单位基本养老保险基金年末滚存结余</t>
  </si>
  <si>
    <t>（三）城乡居民基本养老保险基金本年收支结余</t>
  </si>
  <si>
    <t xml:space="preserve">     城乡居民基本养老保险基金年末滚存结余</t>
  </si>
  <si>
    <t>（四）城镇职工基本医疗保险基金（包含生育保险）本年收支结余</t>
  </si>
  <si>
    <t xml:space="preserve">     城镇职工基本医疗保险基金（包含生育保险）年末滚存结余</t>
  </si>
  <si>
    <t>（五）城乡居民基本医疗保险基金本年收支结余</t>
  </si>
  <si>
    <t xml:space="preserve">     城乡居民基本医疗保险基金年末滚存结余</t>
  </si>
  <si>
    <t>（六）工伤保险基金本年收支结余</t>
  </si>
  <si>
    <t xml:space="preserve">     工伤保险基金年末滚存结余</t>
  </si>
  <si>
    <t>（七）失业保险基金本年收支结余</t>
  </si>
  <si>
    <t xml:space="preserve">     失业保险基金年末滚存结余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</si>
</sst>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[=0]&quot;- &quot;;General"/>
    <numFmt numFmtId="178" formatCode="0.00_ "/>
  </numFmts>
  <fonts count="38">
    <font>
      <sz val="11"/>
      <color theme="1"/>
      <name val="宋体"/>
      <charset val="134"/>
      <scheme val="minor"/>
    </font>
    <font>
      <b/>
      <sz val="22"/>
      <name val="方正小标宋_GBK"/>
      <charset val="134"/>
    </font>
    <font>
      <b/>
      <sz val="2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24"/>
      <name val="方正小标宋_GBK"/>
      <charset val="134"/>
    </font>
    <font>
      <b/>
      <sz val="11"/>
      <name val="黑体"/>
      <charset val="134"/>
    </font>
    <font>
      <b/>
      <sz val="11"/>
      <color indexed="8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0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32" fillId="0" borderId="0" applyNumberFormat="0" applyFill="0" applyBorder="0" applyAlignment="0" applyProtection="0">
      <alignment vertical="center"/>
    </xf>
    <xf numFmtId="0" fontId="0" fillId="16" borderId="12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7" fillId="0" borderId="0"/>
    <xf numFmtId="0" fontId="16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/>
  </cellStyleXfs>
  <cellXfs count="1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10" fontId="0" fillId="0" borderId="0" xfId="11" applyNumberFormat="1" applyFill="1" applyAlignment="1">
      <alignment vertical="center"/>
    </xf>
    <xf numFmtId="1" fontId="1" fillId="0" borderId="0" xfId="0" applyNumberFormat="1" applyFont="1" applyFill="1" applyAlignment="1">
      <alignment horizontal="center" vertical="center" wrapText="1" shrinkToFit="1"/>
    </xf>
    <xf numFmtId="10" fontId="1" fillId="0" borderId="0" xfId="11" applyNumberFormat="1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1" xfId="54" applyNumberFormat="1" applyFont="1" applyFill="1" applyBorder="1" applyAlignment="1">
      <alignment horizontal="center" vertical="center" wrapText="1"/>
    </xf>
    <xf numFmtId="10" fontId="4" fillId="0" borderId="1" xfId="11" applyNumberFormat="1" applyFont="1" applyFill="1" applyBorder="1" applyAlignment="1" applyProtection="1">
      <alignment horizontal="center" vertical="center" wrapText="1"/>
    </xf>
    <xf numFmtId="0" fontId="4" fillId="0" borderId="1" xfId="54" applyNumberFormat="1" applyFont="1" applyFill="1" applyBorder="1" applyAlignment="1">
      <alignment horizontal="center" vertical="center"/>
    </xf>
    <xf numFmtId="0" fontId="4" fillId="0" borderId="2" xfId="54" applyNumberFormat="1" applyFont="1" applyFill="1" applyBorder="1" applyAlignment="1">
      <alignment horizontal="center" vertical="center" wrapText="1"/>
    </xf>
    <xf numFmtId="0" fontId="4" fillId="0" borderId="3" xfId="54" applyNumberFormat="1" applyFont="1" applyFill="1" applyBorder="1" applyAlignment="1">
      <alignment horizontal="center" vertical="center" wrapText="1"/>
    </xf>
    <xf numFmtId="176" fontId="4" fillId="0" borderId="1" xfId="55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10" fontId="4" fillId="0" borderId="1" xfId="11" applyNumberFormat="1" applyFont="1" applyFill="1" applyBorder="1" applyAlignment="1">
      <alignment horizontal="center" vertical="center" wrapText="1"/>
    </xf>
    <xf numFmtId="0" fontId="4" fillId="0" borderId="4" xfId="54" applyNumberFormat="1" applyFont="1" applyFill="1" applyBorder="1" applyAlignment="1">
      <alignment horizontal="center" vertical="center" wrapText="1" shrinkToFit="1"/>
    </xf>
    <xf numFmtId="0" fontId="4" fillId="0" borderId="5" xfId="54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 wrapText="1"/>
    </xf>
    <xf numFmtId="10" fontId="0" fillId="0" borderId="1" xfId="11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horizontal="right" vertical="center" wrapText="1"/>
    </xf>
    <xf numFmtId="176" fontId="4" fillId="0" borderId="1" xfId="4" applyNumberFormat="1" applyFont="1" applyFill="1" applyBorder="1" applyAlignment="1" applyProtection="1">
      <alignment vertical="center" wrapText="1"/>
      <protection locked="0"/>
    </xf>
    <xf numFmtId="176" fontId="6" fillId="0" borderId="1" xfId="0" applyNumberFormat="1" applyFont="1" applyFill="1" applyBorder="1" applyAlignment="1">
      <alignment horizontal="right" vertical="center" wrapText="1"/>
    </xf>
    <xf numFmtId="176" fontId="3" fillId="0" borderId="1" xfId="4" applyNumberFormat="1" applyFont="1" applyFill="1" applyBorder="1" applyAlignment="1" applyProtection="1">
      <alignment vertical="center" wrapText="1"/>
      <protection locked="0"/>
    </xf>
    <xf numFmtId="176" fontId="0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right" vertical="center"/>
    </xf>
    <xf numFmtId="10" fontId="4" fillId="0" borderId="6" xfId="11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10" fontId="0" fillId="0" borderId="0" xfId="11" applyNumberFormat="1" applyFont="1" applyAlignment="1">
      <alignment vertical="center"/>
    </xf>
    <xf numFmtId="0" fontId="7" fillId="0" borderId="0" xfId="54" applyNumberFormat="1" applyFont="1" applyFill="1" applyAlignment="1">
      <alignment vertical="center" wrapText="1"/>
    </xf>
    <xf numFmtId="0" fontId="7" fillId="0" borderId="0" xfId="54" applyNumberFormat="1" applyFont="1" applyFill="1" applyAlignment="1">
      <alignment vertical="center"/>
    </xf>
    <xf numFmtId="3" fontId="8" fillId="0" borderId="1" xfId="52" applyNumberFormat="1" applyFont="1" applyFill="1" applyBorder="1" applyAlignment="1" applyProtection="1">
      <alignment vertical="center" wrapText="1"/>
    </xf>
    <xf numFmtId="176" fontId="3" fillId="0" borderId="1" xfId="56" applyNumberFormat="1" applyFont="1" applyFill="1" applyBorder="1" applyAlignment="1">
      <alignment horizontal="right" vertical="center"/>
    </xf>
    <xf numFmtId="10" fontId="3" fillId="0" borderId="1" xfId="11" applyNumberFormat="1" applyFont="1" applyFill="1" applyBorder="1" applyAlignment="1" applyProtection="1">
      <alignment horizontal="right" vertical="center"/>
    </xf>
    <xf numFmtId="0" fontId="7" fillId="0" borderId="1" xfId="54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 applyProtection="1">
      <alignment horizontal="left" vertical="center" wrapText="1" shrinkToFit="1"/>
    </xf>
    <xf numFmtId="176" fontId="3" fillId="0" borderId="1" xfId="56" applyNumberFormat="1" applyFont="1" applyFill="1" applyBorder="1" applyAlignment="1">
      <alignment horizontal="right" vertical="center" wrapText="1"/>
    </xf>
    <xf numFmtId="3" fontId="3" fillId="0" borderId="1" xfId="52" applyNumberFormat="1" applyFont="1" applyFill="1" applyBorder="1" applyAlignment="1" applyProtection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9" fillId="0" borderId="1" xfId="54" applyNumberFormat="1" applyFont="1" applyFill="1" applyBorder="1" applyAlignment="1">
      <alignment vertical="center" wrapText="1"/>
    </xf>
    <xf numFmtId="0" fontId="3" fillId="0" borderId="1" xfId="51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10" fontId="0" fillId="0" borderId="1" xfId="11" applyNumberFormat="1" applyFont="1" applyBorder="1" applyAlignment="1">
      <alignment vertical="center"/>
    </xf>
    <xf numFmtId="176" fontId="4" fillId="0" borderId="1" xfId="56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vertical="center"/>
    </xf>
    <xf numFmtId="10" fontId="4" fillId="0" borderId="1" xfId="11" applyNumberFormat="1" applyFont="1" applyFill="1" applyBorder="1" applyAlignment="1">
      <alignment vertical="center"/>
    </xf>
    <xf numFmtId="178" fontId="4" fillId="0" borderId="1" xfId="54" applyNumberFormat="1" applyFont="1" applyFill="1" applyBorder="1" applyAlignment="1" applyProtection="1">
      <alignment vertical="center" wrapText="1"/>
      <protection locked="0"/>
    </xf>
    <xf numFmtId="0" fontId="4" fillId="0" borderId="1" xfId="54" applyNumberFormat="1" applyFont="1" applyFill="1" applyBorder="1" applyAlignment="1" applyProtection="1">
      <alignment horizontal="left" vertical="center" wrapText="1" shrinkToFit="1"/>
      <protection locked="0"/>
    </xf>
    <xf numFmtId="176" fontId="4" fillId="0" borderId="1" xfId="56" applyNumberFormat="1" applyFont="1" applyFill="1" applyBorder="1" applyAlignment="1">
      <alignment horizontal="right" vertical="center" wrapText="1"/>
    </xf>
    <xf numFmtId="178" fontId="3" fillId="0" borderId="1" xfId="54" applyNumberFormat="1" applyFont="1" applyFill="1" applyBorder="1" applyAlignment="1" applyProtection="1">
      <alignment vertical="center" wrapText="1"/>
      <protection locked="0"/>
    </xf>
    <xf numFmtId="176" fontId="3" fillId="0" borderId="1" xfId="0" applyNumberFormat="1" applyFont="1" applyFill="1" applyBorder="1" applyAlignment="1">
      <alignment vertical="center"/>
    </xf>
    <xf numFmtId="0" fontId="10" fillId="0" borderId="1" xfId="54" applyNumberFormat="1" applyFont="1" applyFill="1" applyBorder="1" applyAlignment="1">
      <alignment vertical="center"/>
    </xf>
    <xf numFmtId="0" fontId="3" fillId="0" borderId="1" xfId="52" applyNumberFormat="1" applyFont="1" applyFill="1" applyBorder="1" applyAlignment="1" applyProtection="1">
      <alignment horizontal="left" vertical="center" wrapText="1" shrinkToFit="1"/>
    </xf>
    <xf numFmtId="178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 shrinkToFit="1"/>
      <protection locked="0"/>
    </xf>
    <xf numFmtId="10" fontId="7" fillId="0" borderId="7" xfId="11" applyNumberFormat="1" applyFont="1" applyFill="1" applyBorder="1" applyAlignment="1" applyProtection="1">
      <alignment horizontal="center" vertical="center"/>
    </xf>
    <xf numFmtId="0" fontId="7" fillId="0" borderId="7" xfId="54" applyNumberFormat="1" applyFont="1" applyFill="1" applyBorder="1" applyAlignment="1">
      <alignment horizontal="center" vertical="center"/>
    </xf>
    <xf numFmtId="10" fontId="3" fillId="0" borderId="1" xfId="11" applyNumberFormat="1" applyFont="1" applyFill="1" applyBorder="1" applyAlignment="1" applyProtection="1">
      <alignment horizontal="right" vertical="center" wrapText="1"/>
    </xf>
    <xf numFmtId="0" fontId="4" fillId="0" borderId="1" xfId="54" applyNumberFormat="1" applyFont="1" applyFill="1" applyBorder="1" applyAlignment="1">
      <alignment vertical="center" wrapText="1"/>
    </xf>
    <xf numFmtId="10" fontId="4" fillId="0" borderId="1" xfId="11" applyNumberFormat="1" applyFont="1" applyFill="1" applyBorder="1" applyAlignment="1" applyProtection="1">
      <alignment horizontal="right" vertical="center" wrapText="1"/>
    </xf>
    <xf numFmtId="0" fontId="3" fillId="0" borderId="1" xfId="54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wrapText="1" shrinkToFit="1"/>
    </xf>
    <xf numFmtId="176" fontId="7" fillId="0" borderId="0" xfId="0" applyNumberFormat="1" applyFont="1" applyFill="1" applyBorder="1" applyAlignment="1">
      <alignment wrapText="1"/>
    </xf>
    <xf numFmtId="10" fontId="7" fillId="0" borderId="0" xfId="0" applyNumberFormat="1" applyFont="1" applyFill="1" applyBorder="1" applyAlignment="1"/>
    <xf numFmtId="1" fontId="11" fillId="0" borderId="0" xfId="0" applyNumberFormat="1" applyFont="1" applyFill="1" applyAlignment="1">
      <alignment horizontal="center" vertical="center" wrapText="1" shrinkToFit="1"/>
    </xf>
    <xf numFmtId="1" fontId="11" fillId="0" borderId="0" xfId="0" applyNumberFormat="1" applyFont="1" applyFill="1" applyAlignment="1">
      <alignment horizontal="center" vertical="center" shrinkToFit="1"/>
    </xf>
    <xf numFmtId="0" fontId="7" fillId="0" borderId="0" xfId="55" applyFont="1" applyFill="1" applyBorder="1" applyAlignment="1" applyProtection="1">
      <alignment wrapText="1" shrinkToFit="1"/>
    </xf>
    <xf numFmtId="176" fontId="4" fillId="0" borderId="0" xfId="55" applyNumberFormat="1" applyFont="1" applyFill="1" applyBorder="1" applyAlignment="1" applyProtection="1">
      <alignment vertical="center" wrapText="1" shrinkToFit="1"/>
      <protection locked="0"/>
    </xf>
    <xf numFmtId="176" fontId="4" fillId="0" borderId="0" xfId="55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>
      <alignment shrinkToFit="1"/>
    </xf>
    <xf numFmtId="0" fontId="4" fillId="0" borderId="2" xfId="55" applyFont="1" applyFill="1" applyBorder="1" applyAlignment="1" applyProtection="1">
      <alignment horizontal="center" vertical="center" wrapText="1" shrinkToFit="1"/>
      <protection locked="0"/>
    </xf>
    <xf numFmtId="0" fontId="4" fillId="0" borderId="3" xfId="55" applyFont="1" applyFill="1" applyBorder="1" applyAlignment="1" applyProtection="1">
      <alignment horizontal="center" vertical="center" wrapText="1" shrinkToFit="1"/>
      <protection locked="0"/>
    </xf>
    <xf numFmtId="0" fontId="4" fillId="0" borderId="6" xfId="55" applyFont="1" applyFill="1" applyBorder="1" applyAlignment="1" applyProtection="1">
      <alignment horizontal="center" vertical="center" shrinkToFit="1"/>
      <protection locked="0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55" applyFont="1" applyFill="1" applyBorder="1" applyAlignment="1" applyProtection="1">
      <alignment horizontal="center" vertical="center" shrinkToFit="1"/>
      <protection locked="0"/>
    </xf>
    <xf numFmtId="0" fontId="4" fillId="0" borderId="3" xfId="55" applyFont="1" applyFill="1" applyBorder="1" applyAlignment="1" applyProtection="1">
      <alignment horizontal="center" vertical="center" shrinkToFit="1"/>
      <protection locked="0"/>
    </xf>
    <xf numFmtId="0" fontId="4" fillId="0" borderId="4" xfId="55" applyFont="1" applyFill="1" applyBorder="1" applyAlignment="1" applyProtection="1">
      <alignment horizontal="center" vertical="center" wrapText="1" shrinkToFit="1"/>
      <protection locked="0"/>
    </xf>
    <xf numFmtId="176" fontId="4" fillId="0" borderId="4" xfId="55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55" applyFont="1" applyFill="1" applyBorder="1" applyAlignment="1" applyProtection="1">
      <alignment horizontal="center" vertical="center" shrinkToFit="1"/>
      <protection locked="0"/>
    </xf>
    <xf numFmtId="0" fontId="4" fillId="0" borderId="5" xfId="55" applyFont="1" applyFill="1" applyBorder="1" applyAlignment="1" applyProtection="1">
      <alignment horizontal="center" vertical="center" wrapText="1" shrinkToFit="1"/>
      <protection locked="0"/>
    </xf>
    <xf numFmtId="176" fontId="4" fillId="0" borderId="5" xfId="55" applyNumberFormat="1" applyFont="1" applyFill="1" applyBorder="1" applyAlignment="1" applyProtection="1">
      <alignment horizontal="center" vertical="center" wrapText="1"/>
      <protection locked="0"/>
    </xf>
    <xf numFmtId="1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55" applyFont="1" applyFill="1" applyBorder="1" applyAlignment="1" applyProtection="1">
      <alignment horizontal="center" vertical="center" shrinkToFi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176" fontId="13" fillId="0" borderId="1" xfId="12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12" applyFont="1" applyFill="1" applyBorder="1" applyAlignment="1">
      <alignment vertical="center" shrinkToFit="1"/>
    </xf>
    <xf numFmtId="176" fontId="8" fillId="0" borderId="1" xfId="48" applyNumberFormat="1" applyFont="1" applyFill="1" applyBorder="1" applyAlignment="1">
      <alignment vertical="center"/>
    </xf>
    <xf numFmtId="0" fontId="14" fillId="0" borderId="1" xfId="0" applyFont="1" applyFill="1" applyBorder="1" applyAlignment="1" applyProtection="1">
      <alignment vertical="center" wrapText="1"/>
      <protection locked="0"/>
    </xf>
    <xf numFmtId="176" fontId="3" fillId="0" borderId="1" xfId="53" applyNumberFormat="1" applyFont="1" applyBorder="1" applyAlignment="1">
      <alignment vertical="center"/>
    </xf>
    <xf numFmtId="10" fontId="3" fillId="0" borderId="1" xfId="0" applyNumberFormat="1" applyFont="1" applyFill="1" applyBorder="1" applyAlignment="1">
      <alignment vertical="center"/>
    </xf>
    <xf numFmtId="0" fontId="3" fillId="0" borderId="1" xfId="52" applyFont="1" applyFill="1" applyBorder="1" applyAlignment="1">
      <alignment vertical="center" shrinkToFit="1"/>
    </xf>
    <xf numFmtId="0" fontId="3" fillId="0" borderId="1" xfId="0" applyFont="1" applyFill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>
      <alignment horizontal="right" vertical="center"/>
    </xf>
    <xf numFmtId="1" fontId="12" fillId="0" borderId="1" xfId="0" applyNumberFormat="1" applyFont="1" applyFill="1" applyBorder="1" applyAlignment="1" applyProtection="1">
      <alignment vertical="center" wrapText="1"/>
      <protection locked="0"/>
    </xf>
    <xf numFmtId="176" fontId="13" fillId="0" borderId="1" xfId="48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 applyProtection="1">
      <alignment vertical="center" wrapText="1" shrinkToFit="1"/>
      <protection locked="0"/>
    </xf>
    <xf numFmtId="1" fontId="3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12" applyFont="1" applyFill="1" applyBorder="1" applyAlignment="1">
      <alignment vertical="center" shrinkToFit="1"/>
    </xf>
    <xf numFmtId="1" fontId="4" fillId="0" borderId="1" xfId="0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vertical="center" wrapText="1"/>
    </xf>
    <xf numFmtId="1" fontId="4" fillId="0" borderId="1" xfId="12" applyNumberFormat="1" applyFont="1" applyFill="1" applyBorder="1" applyAlignment="1" applyProtection="1">
      <alignment vertical="center" shrinkToFit="1"/>
      <protection locked="0"/>
    </xf>
    <xf numFmtId="176" fontId="4" fillId="0" borderId="1" xfId="12" applyNumberFormat="1" applyFont="1" applyFill="1" applyBorder="1" applyAlignment="1">
      <alignment vertical="center"/>
    </xf>
    <xf numFmtId="176" fontId="3" fillId="0" borderId="1" xfId="51" applyNumberFormat="1" applyFont="1" applyBorder="1" applyAlignment="1">
      <alignment vertical="center" wrapText="1"/>
    </xf>
    <xf numFmtId="1" fontId="4" fillId="0" borderId="1" xfId="52" applyNumberFormat="1" applyFont="1" applyFill="1" applyBorder="1" applyAlignment="1" applyProtection="1">
      <alignment vertical="center" shrinkToFit="1"/>
      <protection locked="0"/>
    </xf>
    <xf numFmtId="0" fontId="4" fillId="0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0" fontId="3" fillId="0" borderId="1" xfId="51" applyFont="1" applyFill="1" applyBorder="1" applyAlignment="1">
      <alignment vertical="center" wrapText="1"/>
    </xf>
    <xf numFmtId="0" fontId="13" fillId="0" borderId="1" xfId="12" applyNumberFormat="1" applyFont="1" applyFill="1" applyBorder="1" applyAlignment="1" applyProtection="1">
      <alignment vertical="center" wrapText="1"/>
    </xf>
    <xf numFmtId="0" fontId="4" fillId="0" borderId="1" xfId="55" applyFont="1" applyFill="1" applyBorder="1" applyAlignment="1">
      <alignment vertical="center" wrapText="1" shrinkToFit="1"/>
    </xf>
    <xf numFmtId="176" fontId="4" fillId="0" borderId="1" xfId="48" applyNumberFormat="1" applyFont="1" applyFill="1" applyBorder="1" applyAlignment="1">
      <alignment vertical="center"/>
    </xf>
    <xf numFmtId="0" fontId="4" fillId="0" borderId="1" xfId="12" applyFont="1" applyFill="1" applyBorder="1" applyAlignment="1">
      <alignment horizontal="center" vertical="center" shrinkToFit="1"/>
    </xf>
    <xf numFmtId="176" fontId="13" fillId="0" borderId="1" xfId="55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176" fontId="7" fillId="0" borderId="0" xfId="0" applyNumberFormat="1" applyFont="1" applyFill="1" applyAlignment="1">
      <alignment horizontal="right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76" fontId="15" fillId="0" borderId="1" xfId="48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176" fontId="12" fillId="0" borderId="1" xfId="0" applyNumberFormat="1" applyFont="1" applyFill="1" applyBorder="1" applyAlignment="1" applyProtection="1">
      <alignment vertical="center" wrapText="1"/>
      <protection locked="0"/>
    </xf>
    <xf numFmtId="10" fontId="4" fillId="0" borderId="1" xfId="0" applyNumberFormat="1" applyFont="1" applyFill="1" applyBorder="1" applyAlignment="1">
      <alignment vertical="center" wrapText="1"/>
    </xf>
    <xf numFmtId="0" fontId="0" fillId="0" borderId="1" xfId="0" applyFont="1" applyBorder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市本级2018年财政预算表 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资源县2018年地方财政预算表 （12.27）" xfId="48"/>
    <cellStyle name="40% - 强调文字颜色 6" xfId="49" builtinId="51"/>
    <cellStyle name="60% - 强调文字颜色 6" xfId="50" builtinId="52"/>
    <cellStyle name="常规 140" xfId="51"/>
    <cellStyle name="常规 2" xfId="52"/>
    <cellStyle name="常规 2 10 3" xfId="53"/>
    <cellStyle name="常规_2013年政府性基金预算草案0109陈改" xfId="54"/>
    <cellStyle name="常规_Sheet1" xfId="55"/>
    <cellStyle name="常规_广西壮族自治区全区与自治区本级2012年预算执行情况和2013年预算（草案）（最终）" xfId="56"/>
    <cellStyle name="样式 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2"/>
  <sheetViews>
    <sheetView tabSelected="1" topLeftCell="G21" workbookViewId="0">
      <selection activeCell="I16" sqref="I16"/>
    </sheetView>
  </sheetViews>
  <sheetFormatPr defaultColWidth="9" defaultRowHeight="14.25"/>
  <cols>
    <col min="1" max="1" width="48.625" style="72" customWidth="1"/>
    <col min="2" max="4" width="12.625" style="73" customWidth="1"/>
    <col min="5" max="5" width="12.625" style="74" customWidth="1"/>
    <col min="6" max="6" width="8.625" style="67" customWidth="1"/>
    <col min="7" max="7" width="32.25" customWidth="1"/>
    <col min="8" max="11" width="12.625" customWidth="1"/>
    <col min="12" max="12" width="8.625" customWidth="1"/>
    <col min="13" max="32" width="9" style="67"/>
    <col min="33" max="16384" width="46.375" style="67"/>
  </cols>
  <sheetData>
    <row r="1" s="67" customFormat="1" ht="31.5" spans="1:12">
      <c r="A1" s="75" t="s">
        <v>0</v>
      </c>
      <c r="B1" s="75"/>
      <c r="C1" s="75"/>
      <c r="D1" s="75"/>
      <c r="E1" s="76"/>
      <c r="F1" s="75"/>
      <c r="G1" s="75"/>
      <c r="H1" s="75"/>
      <c r="I1" s="75"/>
      <c r="J1" s="75"/>
      <c r="K1" s="75"/>
      <c r="L1" s="75"/>
    </row>
    <row r="2" s="67" customFormat="1" spans="1:12">
      <c r="A2" s="77"/>
      <c r="B2" s="78"/>
      <c r="C2" s="78"/>
      <c r="D2" s="78"/>
      <c r="E2" s="79"/>
      <c r="F2" s="78"/>
      <c r="G2" s="80"/>
      <c r="H2" s="80"/>
      <c r="I2" s="80"/>
      <c r="J2" s="131" t="s">
        <v>1</v>
      </c>
      <c r="K2" s="131"/>
      <c r="L2" s="131"/>
    </row>
    <row r="3" s="68" customFormat="1" ht="13.5" spans="1:12">
      <c r="A3" s="81" t="s">
        <v>2</v>
      </c>
      <c r="B3" s="82"/>
      <c r="C3" s="82"/>
      <c r="D3" s="82"/>
      <c r="E3" s="83"/>
      <c r="F3" s="84" t="s">
        <v>3</v>
      </c>
      <c r="G3" s="85" t="s">
        <v>4</v>
      </c>
      <c r="H3" s="86"/>
      <c r="I3" s="86"/>
      <c r="J3" s="86"/>
      <c r="K3" s="83"/>
      <c r="L3" s="84" t="s">
        <v>3</v>
      </c>
    </row>
    <row r="4" s="69" customFormat="1" ht="13.5" spans="1:12">
      <c r="A4" s="87" t="s">
        <v>5</v>
      </c>
      <c r="B4" s="88" t="s">
        <v>6</v>
      </c>
      <c r="C4" s="88" t="s">
        <v>7</v>
      </c>
      <c r="D4" s="89" t="s">
        <v>8</v>
      </c>
      <c r="E4" s="90"/>
      <c r="F4" s="91"/>
      <c r="G4" s="92" t="s">
        <v>5</v>
      </c>
      <c r="H4" s="88" t="s">
        <v>6</v>
      </c>
      <c r="I4" s="88" t="s">
        <v>7</v>
      </c>
      <c r="J4" s="89" t="s">
        <v>8</v>
      </c>
      <c r="K4" s="132"/>
      <c r="L4" s="91"/>
    </row>
    <row r="5" s="69" customFormat="1" ht="13.5" spans="1:12">
      <c r="A5" s="93"/>
      <c r="B5" s="94"/>
      <c r="C5" s="94"/>
      <c r="D5" s="14" t="s">
        <v>9</v>
      </c>
      <c r="E5" s="95" t="s">
        <v>10</v>
      </c>
      <c r="F5" s="96"/>
      <c r="G5" s="97"/>
      <c r="H5" s="94"/>
      <c r="I5" s="94"/>
      <c r="J5" s="14" t="s">
        <v>9</v>
      </c>
      <c r="K5" s="133" t="s">
        <v>10</v>
      </c>
      <c r="L5" s="96"/>
    </row>
    <row r="6" s="70" customFormat="1" ht="13.5" spans="1:12">
      <c r="A6" s="98" t="s">
        <v>11</v>
      </c>
      <c r="B6" s="99">
        <f>SUM(B7:B16)</f>
        <v>3150</v>
      </c>
      <c r="C6" s="99">
        <f>B6+D6</f>
        <v>2900</v>
      </c>
      <c r="D6" s="100">
        <f>SUM(D7:D16)</f>
        <v>-250</v>
      </c>
      <c r="E6" s="101">
        <f t="shared" ref="E6:E58" si="0">D6/B6</f>
        <v>-0.0793650793650794</v>
      </c>
      <c r="F6" s="102"/>
      <c r="G6" s="103" t="s">
        <v>12</v>
      </c>
      <c r="H6" s="104">
        <v>8496</v>
      </c>
      <c r="I6" s="104">
        <f t="shared" ref="I6:I31" si="1">H6+J6</f>
        <v>9070</v>
      </c>
      <c r="J6" s="134">
        <v>574</v>
      </c>
      <c r="K6" s="135">
        <f t="shared" ref="K6:K41" si="2">J6/H6</f>
        <v>0.0675612052730697</v>
      </c>
      <c r="L6" s="102"/>
    </row>
    <row r="7" s="71" customFormat="1" ht="15" outlineLevel="1" spans="1:12">
      <c r="A7" s="105" t="s">
        <v>13</v>
      </c>
      <c r="B7" s="106">
        <f>1800-110</f>
        <v>1690</v>
      </c>
      <c r="C7" s="104">
        <f t="shared" ref="C6:C16" si="3">B7+D7</f>
        <v>1440</v>
      </c>
      <c r="D7" s="104">
        <v>-250</v>
      </c>
      <c r="E7" s="107">
        <f t="shared" si="0"/>
        <v>-0.14792899408284</v>
      </c>
      <c r="F7" s="23"/>
      <c r="G7" s="103" t="s">
        <v>14</v>
      </c>
      <c r="H7" s="104">
        <v>0</v>
      </c>
      <c r="I7" s="104">
        <f t="shared" si="1"/>
        <v>0</v>
      </c>
      <c r="J7" s="134"/>
      <c r="K7" s="135" t="e">
        <f t="shared" si="2"/>
        <v>#DIV/0!</v>
      </c>
      <c r="L7" s="23"/>
    </row>
    <row r="8" s="71" customFormat="1" ht="15" outlineLevel="1" spans="1:12">
      <c r="A8" s="105" t="s">
        <v>15</v>
      </c>
      <c r="B8" s="106">
        <v>300</v>
      </c>
      <c r="C8" s="104">
        <f t="shared" si="3"/>
        <v>300</v>
      </c>
      <c r="D8" s="104"/>
      <c r="E8" s="107">
        <f t="shared" si="0"/>
        <v>0</v>
      </c>
      <c r="F8" s="23"/>
      <c r="G8" s="103" t="s">
        <v>16</v>
      </c>
      <c r="H8" s="104">
        <v>63</v>
      </c>
      <c r="I8" s="104">
        <f t="shared" si="1"/>
        <v>63</v>
      </c>
      <c r="J8" s="134"/>
      <c r="K8" s="135">
        <f t="shared" si="2"/>
        <v>0</v>
      </c>
      <c r="L8" s="23"/>
    </row>
    <row r="9" s="71" customFormat="1" ht="15" outlineLevel="1" spans="1:12">
      <c r="A9" s="105" t="s">
        <v>17</v>
      </c>
      <c r="B9" s="106">
        <v>190</v>
      </c>
      <c r="C9" s="104">
        <f t="shared" si="3"/>
        <v>190</v>
      </c>
      <c r="D9" s="104"/>
      <c r="E9" s="107">
        <f t="shared" si="0"/>
        <v>0</v>
      </c>
      <c r="F9" s="23"/>
      <c r="G9" s="103" t="s">
        <v>18</v>
      </c>
      <c r="H9" s="104">
        <v>133</v>
      </c>
      <c r="I9" s="104">
        <f t="shared" si="1"/>
        <v>133</v>
      </c>
      <c r="J9" s="134"/>
      <c r="K9" s="135">
        <f t="shared" si="2"/>
        <v>0</v>
      </c>
      <c r="L9" s="23"/>
    </row>
    <row r="10" s="71" customFormat="1" ht="15" outlineLevel="1" spans="1:12">
      <c r="A10" s="105" t="s">
        <v>19</v>
      </c>
      <c r="B10" s="106">
        <v>200</v>
      </c>
      <c r="C10" s="104">
        <f t="shared" si="3"/>
        <v>200</v>
      </c>
      <c r="D10" s="104"/>
      <c r="E10" s="107">
        <f t="shared" si="0"/>
        <v>0</v>
      </c>
      <c r="F10" s="23"/>
      <c r="G10" s="103" t="s">
        <v>20</v>
      </c>
      <c r="H10" s="104">
        <v>8132</v>
      </c>
      <c r="I10" s="104">
        <f t="shared" si="1"/>
        <v>9158</v>
      </c>
      <c r="J10" s="134">
        <f>26+1000</f>
        <v>1026</v>
      </c>
      <c r="K10" s="135">
        <f t="shared" si="2"/>
        <v>0.126168224299065</v>
      </c>
      <c r="L10" s="23"/>
    </row>
    <row r="11" s="71" customFormat="1" ht="15" outlineLevel="1" spans="1:12">
      <c r="A11" s="105" t="s">
        <v>21</v>
      </c>
      <c r="B11" s="106">
        <v>200</v>
      </c>
      <c r="C11" s="104">
        <f t="shared" si="3"/>
        <v>200</v>
      </c>
      <c r="D11" s="104"/>
      <c r="E11" s="107">
        <f t="shared" si="0"/>
        <v>0</v>
      </c>
      <c r="F11" s="23"/>
      <c r="G11" s="103" t="s">
        <v>22</v>
      </c>
      <c r="H11" s="104">
        <v>467</v>
      </c>
      <c r="I11" s="104">
        <f t="shared" si="1"/>
        <v>745</v>
      </c>
      <c r="J11" s="134">
        <v>278</v>
      </c>
      <c r="K11" s="135">
        <f t="shared" si="2"/>
        <v>0.595289079229122</v>
      </c>
      <c r="L11" s="130"/>
    </row>
    <row r="12" s="71" customFormat="1" ht="15" outlineLevel="1" spans="1:12">
      <c r="A12" s="105" t="s">
        <v>23</v>
      </c>
      <c r="B12" s="106">
        <v>300</v>
      </c>
      <c r="C12" s="104">
        <f t="shared" si="3"/>
        <v>300</v>
      </c>
      <c r="D12" s="104"/>
      <c r="E12" s="107">
        <f t="shared" si="0"/>
        <v>0</v>
      </c>
      <c r="F12" s="23"/>
      <c r="G12" s="108" t="s">
        <v>24</v>
      </c>
      <c r="H12" s="104">
        <v>182</v>
      </c>
      <c r="I12" s="104">
        <f t="shared" si="1"/>
        <v>182</v>
      </c>
      <c r="J12" s="134"/>
      <c r="K12" s="135">
        <f t="shared" si="2"/>
        <v>0</v>
      </c>
      <c r="L12" s="130"/>
    </row>
    <row r="13" s="71" customFormat="1" ht="15" outlineLevel="1" spans="1:12">
      <c r="A13" s="105" t="s">
        <v>25</v>
      </c>
      <c r="B13" s="106">
        <v>70</v>
      </c>
      <c r="C13" s="104">
        <f t="shared" si="3"/>
        <v>70</v>
      </c>
      <c r="D13" s="104"/>
      <c r="E13" s="107">
        <f t="shared" si="0"/>
        <v>0</v>
      </c>
      <c r="F13" s="23"/>
      <c r="G13" s="103" t="s">
        <v>26</v>
      </c>
      <c r="H13" s="104">
        <v>9923</v>
      </c>
      <c r="I13" s="104">
        <f t="shared" si="1"/>
        <v>9923</v>
      </c>
      <c r="J13" s="104"/>
      <c r="K13" s="135">
        <f t="shared" si="2"/>
        <v>0</v>
      </c>
      <c r="L13" s="130"/>
    </row>
    <row r="14" s="71" customFormat="1" ht="15" outlineLevel="1" spans="1:12">
      <c r="A14" s="105" t="s">
        <v>27</v>
      </c>
      <c r="B14" s="106">
        <v>120</v>
      </c>
      <c r="C14" s="104">
        <f t="shared" si="3"/>
        <v>120</v>
      </c>
      <c r="D14" s="104"/>
      <c r="E14" s="107">
        <f t="shared" si="0"/>
        <v>0</v>
      </c>
      <c r="F14" s="23"/>
      <c r="G14" s="108" t="s">
        <v>28</v>
      </c>
      <c r="H14" s="104">
        <v>5102</v>
      </c>
      <c r="I14" s="104">
        <f t="shared" si="1"/>
        <v>5102</v>
      </c>
      <c r="J14" s="104"/>
      <c r="K14" s="135">
        <f t="shared" si="2"/>
        <v>0</v>
      </c>
      <c r="L14" s="130"/>
    </row>
    <row r="15" s="71" customFormat="1" ht="15" outlineLevel="1" spans="1:12">
      <c r="A15" s="105" t="s">
        <v>29</v>
      </c>
      <c r="B15" s="106">
        <v>20</v>
      </c>
      <c r="C15" s="104">
        <f t="shared" si="3"/>
        <v>20</v>
      </c>
      <c r="D15" s="104"/>
      <c r="E15" s="107">
        <f t="shared" si="0"/>
        <v>0</v>
      </c>
      <c r="F15" s="23"/>
      <c r="G15" s="103" t="s">
        <v>30</v>
      </c>
      <c r="H15" s="104">
        <v>83</v>
      </c>
      <c r="I15" s="104">
        <f t="shared" si="1"/>
        <v>83</v>
      </c>
      <c r="J15" s="104"/>
      <c r="K15" s="135">
        <f t="shared" si="2"/>
        <v>0</v>
      </c>
      <c r="L15" s="130"/>
    </row>
    <row r="16" s="71" customFormat="1" ht="13.5" outlineLevel="1" spans="1:12">
      <c r="A16" s="109" t="s">
        <v>31</v>
      </c>
      <c r="B16" s="110">
        <v>60</v>
      </c>
      <c r="C16" s="104">
        <f t="shared" si="3"/>
        <v>60</v>
      </c>
      <c r="D16" s="104"/>
      <c r="E16" s="107">
        <f t="shared" si="0"/>
        <v>0</v>
      </c>
      <c r="F16" s="23"/>
      <c r="G16" s="103" t="s">
        <v>32</v>
      </c>
      <c r="H16" s="104">
        <v>483</v>
      </c>
      <c r="I16" s="104">
        <f t="shared" si="1"/>
        <v>708</v>
      </c>
      <c r="J16" s="104">
        <f>225</f>
        <v>225</v>
      </c>
      <c r="K16" s="135">
        <f t="shared" si="2"/>
        <v>0.46583850931677</v>
      </c>
      <c r="L16" s="130"/>
    </row>
    <row r="17" s="71" customFormat="1" ht="13.5" outlineLevel="1" spans="1:12">
      <c r="A17" s="111" t="s">
        <v>33</v>
      </c>
      <c r="B17" s="112">
        <f>SUM(B18:B21)</f>
        <v>1300</v>
      </c>
      <c r="C17" s="112">
        <f>SUM(C18:C21)</f>
        <v>1750</v>
      </c>
      <c r="D17" s="100">
        <f>SUM(D18:D21)</f>
        <v>450</v>
      </c>
      <c r="E17" s="101">
        <f t="shared" si="0"/>
        <v>0.346153846153846</v>
      </c>
      <c r="F17" s="23"/>
      <c r="G17" s="103" t="s">
        <v>34</v>
      </c>
      <c r="H17" s="104">
        <v>8172</v>
      </c>
      <c r="I17" s="104">
        <f t="shared" si="1"/>
        <v>8390</v>
      </c>
      <c r="J17" s="104">
        <f>218</f>
        <v>218</v>
      </c>
      <c r="K17" s="135">
        <f t="shared" si="2"/>
        <v>0.0266764561918747</v>
      </c>
      <c r="L17" s="130"/>
    </row>
    <row r="18" s="71" customFormat="1" ht="13.5" outlineLevel="1" spans="1:12">
      <c r="A18" s="113" t="s">
        <v>35</v>
      </c>
      <c r="B18" s="106">
        <v>500</v>
      </c>
      <c r="C18" s="104">
        <f>B18+D18</f>
        <v>500</v>
      </c>
      <c r="D18" s="104"/>
      <c r="E18" s="107">
        <f t="shared" si="0"/>
        <v>0</v>
      </c>
      <c r="F18" s="23"/>
      <c r="G18" s="103" t="s">
        <v>36</v>
      </c>
      <c r="H18" s="104">
        <v>904</v>
      </c>
      <c r="I18" s="104">
        <f t="shared" si="1"/>
        <v>11443</v>
      </c>
      <c r="J18" s="104">
        <f>539+10000</f>
        <v>10539</v>
      </c>
      <c r="K18" s="135">
        <f t="shared" si="2"/>
        <v>11.658185840708</v>
      </c>
      <c r="L18" s="130"/>
    </row>
    <row r="19" s="71" customFormat="1" ht="13.5" outlineLevel="1" spans="1:12">
      <c r="A19" s="114" t="s">
        <v>37</v>
      </c>
      <c r="B19" s="106">
        <v>500</v>
      </c>
      <c r="C19" s="104">
        <f>B19+D19</f>
        <v>800</v>
      </c>
      <c r="D19" s="104">
        <v>300</v>
      </c>
      <c r="E19" s="107">
        <f t="shared" si="0"/>
        <v>0.6</v>
      </c>
      <c r="F19" s="23"/>
      <c r="G19" s="103" t="s">
        <v>38</v>
      </c>
      <c r="H19" s="104">
        <v>113</v>
      </c>
      <c r="I19" s="104">
        <f t="shared" si="1"/>
        <v>113</v>
      </c>
      <c r="J19" s="104"/>
      <c r="K19" s="135">
        <f t="shared" si="2"/>
        <v>0</v>
      </c>
      <c r="L19" s="130"/>
    </row>
    <row r="20" s="71" customFormat="1" ht="13.5" outlineLevel="1" spans="1:12">
      <c r="A20" s="114" t="s">
        <v>39</v>
      </c>
      <c r="B20" s="106"/>
      <c r="C20" s="104">
        <f t="shared" ref="C18:C21" si="4">B20+D20</f>
        <v>0</v>
      </c>
      <c r="D20" s="104"/>
      <c r="E20" s="107" t="e">
        <f t="shared" si="0"/>
        <v>#DIV/0!</v>
      </c>
      <c r="F20" s="23"/>
      <c r="G20" s="103" t="s">
        <v>40</v>
      </c>
      <c r="H20" s="104">
        <v>10</v>
      </c>
      <c r="I20" s="104">
        <f t="shared" si="1"/>
        <v>10</v>
      </c>
      <c r="J20" s="104"/>
      <c r="K20" s="135">
        <f t="shared" si="2"/>
        <v>0</v>
      </c>
      <c r="L20" s="130"/>
    </row>
    <row r="21" s="71" customFormat="1" ht="13.5" outlineLevel="1" spans="1:12">
      <c r="A21" s="114" t="s">
        <v>41</v>
      </c>
      <c r="B21" s="106">
        <v>300</v>
      </c>
      <c r="C21" s="104">
        <f t="shared" si="4"/>
        <v>450</v>
      </c>
      <c r="D21" s="104">
        <v>150</v>
      </c>
      <c r="E21" s="107">
        <f t="shared" si="0"/>
        <v>0.5</v>
      </c>
      <c r="F21" s="102"/>
      <c r="G21" s="103" t="s">
        <v>42</v>
      </c>
      <c r="H21" s="104">
        <v>500</v>
      </c>
      <c r="I21" s="104">
        <f t="shared" si="1"/>
        <v>500</v>
      </c>
      <c r="J21" s="104"/>
      <c r="K21" s="135">
        <f t="shared" si="2"/>
        <v>0</v>
      </c>
      <c r="L21" s="130"/>
    </row>
    <row r="22" s="71" customFormat="1" ht="13.5" outlineLevel="1" spans="1:12">
      <c r="A22" s="115" t="s">
        <v>43</v>
      </c>
      <c r="B22" s="112">
        <f>B6+B17</f>
        <v>4450</v>
      </c>
      <c r="C22" s="112">
        <f>C6+C17</f>
        <v>4650</v>
      </c>
      <c r="D22" s="100">
        <f>D17+D6</f>
        <v>200</v>
      </c>
      <c r="E22" s="101">
        <f t="shared" si="0"/>
        <v>0.0449438202247191</v>
      </c>
      <c r="F22" s="23"/>
      <c r="G22" s="103" t="s">
        <v>44</v>
      </c>
      <c r="H22" s="104">
        <v>0</v>
      </c>
      <c r="I22" s="104">
        <f t="shared" si="1"/>
        <v>0</v>
      </c>
      <c r="J22" s="104"/>
      <c r="K22" s="135" t="e">
        <f t="shared" si="2"/>
        <v>#DIV/0!</v>
      </c>
      <c r="L22" s="130"/>
    </row>
    <row r="23" s="71" customFormat="1" ht="13.5" outlineLevel="1" spans="1:12">
      <c r="A23" s="115" t="s">
        <v>45</v>
      </c>
      <c r="B23" s="112">
        <f>B24+B55+B56+B57+B58+B59</f>
        <v>45306</v>
      </c>
      <c r="C23" s="112">
        <f t="shared" ref="C23:C31" si="5">B23+D23</f>
        <v>58293</v>
      </c>
      <c r="D23" s="100">
        <f>D24+D55+D56+D57+D58+D59</f>
        <v>12987</v>
      </c>
      <c r="E23" s="101">
        <f t="shared" si="0"/>
        <v>0.286650774731824</v>
      </c>
      <c r="F23" s="23"/>
      <c r="G23" s="108" t="s">
        <v>46</v>
      </c>
      <c r="H23" s="104">
        <v>0</v>
      </c>
      <c r="I23" s="104">
        <f t="shared" si="1"/>
        <v>0</v>
      </c>
      <c r="J23" s="104"/>
      <c r="K23" s="135" t="e">
        <f t="shared" si="2"/>
        <v>#DIV/0!</v>
      </c>
      <c r="L23" s="130"/>
    </row>
    <row r="24" s="71" customFormat="1" ht="13.5" spans="1:12">
      <c r="A24" s="116" t="s">
        <v>47</v>
      </c>
      <c r="B24" s="99">
        <f>B25+B30+B49</f>
        <v>31969</v>
      </c>
      <c r="C24" s="112">
        <f t="shared" si="5"/>
        <v>31969</v>
      </c>
      <c r="D24" s="100">
        <f>D25+D30+D49</f>
        <v>0</v>
      </c>
      <c r="E24" s="101">
        <f t="shared" si="0"/>
        <v>0</v>
      </c>
      <c r="F24" s="23"/>
      <c r="G24" s="103" t="s">
        <v>48</v>
      </c>
      <c r="H24" s="104">
        <v>1940</v>
      </c>
      <c r="I24" s="104">
        <f t="shared" si="1"/>
        <v>1940</v>
      </c>
      <c r="J24" s="104"/>
      <c r="K24" s="135">
        <f t="shared" si="2"/>
        <v>0</v>
      </c>
      <c r="L24" s="130"/>
    </row>
    <row r="25" s="71" customFormat="1" ht="13.5" outlineLevel="1" spans="1:12">
      <c r="A25" s="116" t="s">
        <v>49</v>
      </c>
      <c r="B25" s="99">
        <f>SUM(B26:B29)</f>
        <v>1952</v>
      </c>
      <c r="C25" s="112">
        <f t="shared" si="5"/>
        <v>1952</v>
      </c>
      <c r="D25" s="99">
        <f>SUM(D26:D29)</f>
        <v>0</v>
      </c>
      <c r="E25" s="101">
        <f t="shared" si="0"/>
        <v>0</v>
      </c>
      <c r="F25" s="23"/>
      <c r="G25" s="103" t="s">
        <v>50</v>
      </c>
      <c r="H25" s="104">
        <v>0</v>
      </c>
      <c r="I25" s="104">
        <f t="shared" si="1"/>
        <v>0</v>
      </c>
      <c r="J25" s="104"/>
      <c r="K25" s="135" t="e">
        <f t="shared" si="2"/>
        <v>#DIV/0!</v>
      </c>
      <c r="L25" s="136"/>
    </row>
    <row r="26" s="71" customFormat="1" ht="13.5" outlineLevel="1" spans="1:12">
      <c r="A26" s="114" t="s">
        <v>51</v>
      </c>
      <c r="B26" s="104">
        <v>378</v>
      </c>
      <c r="C26" s="104">
        <f t="shared" si="5"/>
        <v>378</v>
      </c>
      <c r="D26" s="104">
        <v>0</v>
      </c>
      <c r="E26" s="107">
        <f t="shared" si="0"/>
        <v>0</v>
      </c>
      <c r="F26" s="23"/>
      <c r="G26" s="103" t="s">
        <v>52</v>
      </c>
      <c r="H26" s="104">
        <v>233</v>
      </c>
      <c r="I26" s="104">
        <f t="shared" si="1"/>
        <v>233</v>
      </c>
      <c r="J26" s="104"/>
      <c r="K26" s="135">
        <f t="shared" si="2"/>
        <v>0</v>
      </c>
      <c r="L26" s="136"/>
    </row>
    <row r="27" s="71" customFormat="1" ht="13.5" outlineLevel="1" spans="1:12">
      <c r="A27" s="114" t="s">
        <v>53</v>
      </c>
      <c r="B27" s="104">
        <v>473</v>
      </c>
      <c r="C27" s="104">
        <f t="shared" si="5"/>
        <v>473</v>
      </c>
      <c r="D27" s="104">
        <v>0</v>
      </c>
      <c r="E27" s="107">
        <f t="shared" si="0"/>
        <v>0</v>
      </c>
      <c r="F27" s="23"/>
      <c r="G27" s="108" t="s">
        <v>54</v>
      </c>
      <c r="H27" s="104">
        <v>500</v>
      </c>
      <c r="I27" s="104">
        <f t="shared" si="1"/>
        <v>600</v>
      </c>
      <c r="J27" s="104">
        <v>100</v>
      </c>
      <c r="K27" s="135">
        <f t="shared" si="2"/>
        <v>0.2</v>
      </c>
      <c r="L27" s="136"/>
    </row>
    <row r="28" s="71" customFormat="1" ht="13.5" outlineLevel="1" spans="1:12">
      <c r="A28" s="114" t="s">
        <v>55</v>
      </c>
      <c r="B28" s="104">
        <v>733</v>
      </c>
      <c r="C28" s="104">
        <f t="shared" si="5"/>
        <v>733</v>
      </c>
      <c r="D28" s="104">
        <v>0</v>
      </c>
      <c r="E28" s="107">
        <f t="shared" si="0"/>
        <v>0</v>
      </c>
      <c r="F28" s="23"/>
      <c r="G28" s="103" t="s">
        <v>56</v>
      </c>
      <c r="H28" s="104">
        <v>789</v>
      </c>
      <c r="I28" s="104">
        <f t="shared" si="1"/>
        <v>816</v>
      </c>
      <c r="J28" s="134">
        <v>27</v>
      </c>
      <c r="K28" s="135">
        <f t="shared" si="2"/>
        <v>0.0342205323193916</v>
      </c>
      <c r="L28" s="136"/>
    </row>
    <row r="29" s="71" customFormat="1" ht="13.5" outlineLevel="1" spans="1:12">
      <c r="A29" s="114" t="s">
        <v>57</v>
      </c>
      <c r="B29" s="104">
        <v>368</v>
      </c>
      <c r="C29" s="104">
        <f t="shared" si="5"/>
        <v>368</v>
      </c>
      <c r="D29" s="104">
        <v>0</v>
      </c>
      <c r="E29" s="107">
        <f t="shared" si="0"/>
        <v>0</v>
      </c>
      <c r="F29" s="23"/>
      <c r="G29" s="103" t="s">
        <v>58</v>
      </c>
      <c r="H29" s="104">
        <v>0</v>
      </c>
      <c r="I29" s="104">
        <f t="shared" si="1"/>
        <v>0</v>
      </c>
      <c r="J29" s="104"/>
      <c r="K29" s="135" t="e">
        <f t="shared" si="2"/>
        <v>#DIV/0!</v>
      </c>
      <c r="L29" s="136"/>
    </row>
    <row r="30" s="71" customFormat="1" ht="13.5" outlineLevel="1" spans="1:12">
      <c r="A30" s="116" t="s">
        <v>59</v>
      </c>
      <c r="B30" s="99">
        <f>SUM(B31:B48)</f>
        <v>27840</v>
      </c>
      <c r="C30" s="99">
        <f t="shared" si="5"/>
        <v>27840</v>
      </c>
      <c r="D30" s="99">
        <f>SUM(D31:D48)</f>
        <v>0</v>
      </c>
      <c r="E30" s="101">
        <f t="shared" si="0"/>
        <v>0</v>
      </c>
      <c r="F30" s="23"/>
      <c r="G30" s="103" t="s">
        <v>60</v>
      </c>
      <c r="H30" s="104">
        <v>100</v>
      </c>
      <c r="I30" s="104">
        <f t="shared" si="1"/>
        <v>100</v>
      </c>
      <c r="J30" s="104"/>
      <c r="K30" s="135">
        <f t="shared" si="2"/>
        <v>0</v>
      </c>
      <c r="L30" s="136"/>
    </row>
    <row r="31" s="71" customFormat="1" ht="13.5" outlineLevel="1" spans="1:12">
      <c r="A31" s="117" t="s">
        <v>61</v>
      </c>
      <c r="B31" s="106">
        <v>2915</v>
      </c>
      <c r="C31" s="104">
        <f t="shared" si="5"/>
        <v>2915</v>
      </c>
      <c r="D31" s="104">
        <v>0</v>
      </c>
      <c r="E31" s="107">
        <f t="shared" si="0"/>
        <v>0</v>
      </c>
      <c r="F31" s="23"/>
      <c r="G31" s="115" t="s">
        <v>62</v>
      </c>
      <c r="H31" s="99">
        <f>SUM(H6:H30)</f>
        <v>46325</v>
      </c>
      <c r="I31" s="99">
        <f t="shared" si="1"/>
        <v>59312</v>
      </c>
      <c r="J31" s="137">
        <f>SUM(J6:J30)</f>
        <v>12987</v>
      </c>
      <c r="K31" s="138">
        <f t="shared" si="2"/>
        <v>0.280345385860766</v>
      </c>
      <c r="L31" s="136"/>
    </row>
    <row r="32" s="71" customFormat="1" ht="13.5" outlineLevel="1" spans="1:12">
      <c r="A32" s="117" t="s">
        <v>63</v>
      </c>
      <c r="B32" s="106">
        <v>2598</v>
      </c>
      <c r="C32" s="104">
        <f t="shared" ref="C32:C48" si="6">B32+D32</f>
        <v>2598</v>
      </c>
      <c r="D32" s="104">
        <v>0</v>
      </c>
      <c r="E32" s="107">
        <f t="shared" si="0"/>
        <v>0</v>
      </c>
      <c r="F32" s="23"/>
      <c r="G32" s="115" t="s">
        <v>64</v>
      </c>
      <c r="H32" s="99">
        <f>SUM(H33:H40)</f>
        <v>3431</v>
      </c>
      <c r="I32" s="99">
        <f>SUM(I33:I39)</f>
        <v>3631</v>
      </c>
      <c r="J32" s="137">
        <f>SUM(J33:J39)</f>
        <v>200</v>
      </c>
      <c r="K32" s="138">
        <f t="shared" si="2"/>
        <v>0.0582920431361119</v>
      </c>
      <c r="L32" s="136"/>
    </row>
    <row r="33" s="71" customFormat="1" ht="13.5" outlineLevel="1" spans="1:12">
      <c r="A33" s="117" t="s">
        <v>65</v>
      </c>
      <c r="B33" s="106">
        <v>4198</v>
      </c>
      <c r="C33" s="104">
        <f t="shared" si="6"/>
        <v>4198</v>
      </c>
      <c r="D33" s="104">
        <v>0</v>
      </c>
      <c r="E33" s="107">
        <f t="shared" si="0"/>
        <v>0</v>
      </c>
      <c r="F33" s="23"/>
      <c r="G33" s="118" t="s">
        <v>66</v>
      </c>
      <c r="H33" s="119">
        <v>3000</v>
      </c>
      <c r="I33" s="99">
        <f t="shared" ref="I33:I41" si="7">H33+J33</f>
        <v>3000</v>
      </c>
      <c r="J33" s="137">
        <v>0</v>
      </c>
      <c r="K33" s="138">
        <f t="shared" si="2"/>
        <v>0</v>
      </c>
      <c r="L33" s="136"/>
    </row>
    <row r="34" s="71" customFormat="1" ht="13.5" outlineLevel="1" spans="1:12">
      <c r="A34" s="117" t="s">
        <v>67</v>
      </c>
      <c r="B34" s="106">
        <v>544</v>
      </c>
      <c r="C34" s="104">
        <f t="shared" si="6"/>
        <v>544</v>
      </c>
      <c r="D34" s="104">
        <v>0</v>
      </c>
      <c r="E34" s="107">
        <f t="shared" si="0"/>
        <v>0</v>
      </c>
      <c r="F34" s="23"/>
      <c r="G34" s="118" t="s">
        <v>68</v>
      </c>
      <c r="H34" s="119">
        <v>0</v>
      </c>
      <c r="I34" s="99">
        <f t="shared" si="7"/>
        <v>0</v>
      </c>
      <c r="J34" s="137">
        <v>0</v>
      </c>
      <c r="K34" s="138" t="e">
        <f t="shared" si="2"/>
        <v>#DIV/0!</v>
      </c>
      <c r="L34" s="130"/>
    </row>
    <row r="35" s="71" customFormat="1" ht="13.5" outlineLevel="1" spans="1:12">
      <c r="A35" s="117" t="s">
        <v>69</v>
      </c>
      <c r="B35" s="104">
        <v>0</v>
      </c>
      <c r="C35" s="104">
        <f t="shared" si="6"/>
        <v>0</v>
      </c>
      <c r="D35" s="104">
        <v>0</v>
      </c>
      <c r="E35" s="107" t="e">
        <f t="shared" si="0"/>
        <v>#DIV/0!</v>
      </c>
      <c r="F35" s="23"/>
      <c r="G35" s="118" t="s">
        <v>70</v>
      </c>
      <c r="H35" s="119">
        <v>0</v>
      </c>
      <c r="I35" s="99">
        <f t="shared" si="7"/>
        <v>0</v>
      </c>
      <c r="J35" s="137">
        <v>0</v>
      </c>
      <c r="K35" s="138" t="e">
        <f t="shared" si="2"/>
        <v>#DIV/0!</v>
      </c>
      <c r="L35" s="130"/>
    </row>
    <row r="36" s="71" customFormat="1" ht="13.5" outlineLevel="1" spans="1:12">
      <c r="A36" s="23" t="s">
        <v>71</v>
      </c>
      <c r="B36" s="106">
        <v>1759</v>
      </c>
      <c r="C36" s="104">
        <f t="shared" si="6"/>
        <v>1759</v>
      </c>
      <c r="D36" s="104">
        <v>0</v>
      </c>
      <c r="E36" s="107">
        <f t="shared" si="0"/>
        <v>0</v>
      </c>
      <c r="F36" s="23"/>
      <c r="G36" s="118" t="s">
        <v>72</v>
      </c>
      <c r="H36" s="119">
        <v>0</v>
      </c>
      <c r="I36" s="99">
        <f t="shared" si="7"/>
        <v>0</v>
      </c>
      <c r="J36" s="137">
        <v>0</v>
      </c>
      <c r="K36" s="138" t="e">
        <f t="shared" si="2"/>
        <v>#DIV/0!</v>
      </c>
      <c r="L36" s="136"/>
    </row>
    <row r="37" s="71" customFormat="1" ht="13.5" outlineLevel="1" spans="1:12">
      <c r="A37" s="120" t="s">
        <v>73</v>
      </c>
      <c r="B37" s="106">
        <v>2114</v>
      </c>
      <c r="C37" s="104">
        <f t="shared" si="6"/>
        <v>2114</v>
      </c>
      <c r="D37" s="104">
        <v>0</v>
      </c>
      <c r="E37" s="107">
        <f t="shared" si="0"/>
        <v>0</v>
      </c>
      <c r="F37" s="23"/>
      <c r="G37" s="118" t="s">
        <v>74</v>
      </c>
      <c r="H37" s="119">
        <v>431</v>
      </c>
      <c r="I37" s="99">
        <f t="shared" si="7"/>
        <v>431</v>
      </c>
      <c r="J37" s="137">
        <v>0</v>
      </c>
      <c r="K37" s="138">
        <f t="shared" si="2"/>
        <v>0</v>
      </c>
      <c r="L37" s="136"/>
    </row>
    <row r="38" s="71" customFormat="1" ht="13.5" outlineLevel="1" spans="1:12">
      <c r="A38" s="23" t="s">
        <v>75</v>
      </c>
      <c r="B38" s="106">
        <v>49</v>
      </c>
      <c r="C38" s="104">
        <f t="shared" si="6"/>
        <v>49</v>
      </c>
      <c r="D38" s="104">
        <v>0</v>
      </c>
      <c r="E38" s="107">
        <f t="shared" si="0"/>
        <v>0</v>
      </c>
      <c r="F38" s="23"/>
      <c r="G38" s="118" t="s">
        <v>76</v>
      </c>
      <c r="H38" s="119">
        <v>0</v>
      </c>
      <c r="I38" s="99">
        <f t="shared" si="7"/>
        <v>0</v>
      </c>
      <c r="J38" s="137">
        <v>0</v>
      </c>
      <c r="K38" s="138" t="e">
        <f t="shared" si="2"/>
        <v>#DIV/0!</v>
      </c>
      <c r="L38" s="136"/>
    </row>
    <row r="39" s="71" customFormat="1" ht="13.5" outlineLevel="1" spans="1:12">
      <c r="A39" s="23" t="s">
        <v>77</v>
      </c>
      <c r="B39" s="106">
        <v>3001</v>
      </c>
      <c r="C39" s="104">
        <f t="shared" si="6"/>
        <v>3001</v>
      </c>
      <c r="D39" s="104">
        <v>0</v>
      </c>
      <c r="E39" s="107">
        <f t="shared" ref="E39:E47" si="8">D39/B39</f>
        <v>0</v>
      </c>
      <c r="F39" s="23"/>
      <c r="G39" s="121" t="s">
        <v>78</v>
      </c>
      <c r="H39" s="119">
        <v>0</v>
      </c>
      <c r="I39" s="99">
        <f t="shared" si="7"/>
        <v>200</v>
      </c>
      <c r="J39" s="137">
        <v>200</v>
      </c>
      <c r="K39" s="138" t="e">
        <f t="shared" si="2"/>
        <v>#DIV/0!</v>
      </c>
      <c r="L39" s="136"/>
    </row>
    <row r="40" s="71" customFormat="1" ht="13.5" outlineLevel="1" spans="1:12">
      <c r="A40" s="23" t="s">
        <v>79</v>
      </c>
      <c r="B40" s="106">
        <v>4666</v>
      </c>
      <c r="C40" s="104">
        <f t="shared" si="6"/>
        <v>4666</v>
      </c>
      <c r="D40" s="104">
        <v>0</v>
      </c>
      <c r="E40" s="107">
        <f t="shared" si="8"/>
        <v>0</v>
      </c>
      <c r="F40" s="23"/>
      <c r="G40" s="121" t="s">
        <v>80</v>
      </c>
      <c r="H40" s="119">
        <v>0</v>
      </c>
      <c r="I40" s="99">
        <f t="shared" si="7"/>
        <v>0</v>
      </c>
      <c r="J40" s="137">
        <v>0</v>
      </c>
      <c r="K40" s="138" t="e">
        <f t="shared" si="2"/>
        <v>#DIV/0!</v>
      </c>
      <c r="L40" s="136"/>
    </row>
    <row r="41" s="71" customFormat="1" ht="13.5" outlineLevel="1" spans="1:12">
      <c r="A41" s="23" t="s">
        <v>81</v>
      </c>
      <c r="B41" s="106">
        <v>332</v>
      </c>
      <c r="C41" s="104">
        <f t="shared" si="6"/>
        <v>332</v>
      </c>
      <c r="D41" s="104">
        <v>0</v>
      </c>
      <c r="E41" s="107">
        <f t="shared" si="8"/>
        <v>0</v>
      </c>
      <c r="F41" s="23"/>
      <c r="G41" s="23"/>
      <c r="H41" s="23"/>
      <c r="I41" s="23"/>
      <c r="J41" s="23"/>
      <c r="K41" s="23"/>
      <c r="L41" s="136"/>
    </row>
    <row r="42" s="71" customFormat="1" ht="13.5" outlineLevel="1" spans="1:12">
      <c r="A42" s="120" t="s">
        <v>82</v>
      </c>
      <c r="B42" s="106">
        <v>13</v>
      </c>
      <c r="C42" s="104">
        <f t="shared" si="6"/>
        <v>13</v>
      </c>
      <c r="D42" s="104">
        <v>0</v>
      </c>
      <c r="E42" s="107">
        <f t="shared" si="8"/>
        <v>0</v>
      </c>
      <c r="F42" s="23"/>
      <c r="G42" s="23"/>
      <c r="H42" s="23"/>
      <c r="I42" s="23"/>
      <c r="J42" s="23"/>
      <c r="K42" s="23"/>
      <c r="L42" s="136"/>
    </row>
    <row r="43" s="71" customFormat="1" ht="13.5" outlineLevel="1" spans="1:12">
      <c r="A43" s="23" t="s">
        <v>83</v>
      </c>
      <c r="B43" s="106">
        <v>1786</v>
      </c>
      <c r="C43" s="104">
        <f t="shared" si="6"/>
        <v>1786</v>
      </c>
      <c r="D43" s="104">
        <v>0</v>
      </c>
      <c r="E43" s="107">
        <f t="shared" si="8"/>
        <v>0</v>
      </c>
      <c r="F43" s="23"/>
      <c r="G43" s="23"/>
      <c r="H43" s="23"/>
      <c r="I43" s="23"/>
      <c r="J43" s="23"/>
      <c r="K43" s="23"/>
      <c r="L43" s="136"/>
    </row>
    <row r="44" s="71" customFormat="1" ht="13.5" outlineLevel="1" spans="1:12">
      <c r="A44" s="23" t="s">
        <v>84</v>
      </c>
      <c r="B44" s="106">
        <v>3281</v>
      </c>
      <c r="C44" s="104">
        <f t="shared" si="6"/>
        <v>3281</v>
      </c>
      <c r="D44" s="104">
        <v>0</v>
      </c>
      <c r="E44" s="107">
        <f t="shared" si="8"/>
        <v>0</v>
      </c>
      <c r="F44" s="23"/>
      <c r="G44" s="23"/>
      <c r="H44" s="23"/>
      <c r="I44" s="23"/>
      <c r="J44" s="23"/>
      <c r="K44" s="23"/>
      <c r="L44" s="136"/>
    </row>
    <row r="45" s="71" customFormat="1" ht="13.5" outlineLevel="1" spans="1:12">
      <c r="A45" s="117" t="s">
        <v>85</v>
      </c>
      <c r="B45" s="104">
        <v>507</v>
      </c>
      <c r="C45" s="104">
        <f t="shared" si="6"/>
        <v>507</v>
      </c>
      <c r="D45" s="104">
        <v>0</v>
      </c>
      <c r="E45" s="107">
        <f t="shared" si="8"/>
        <v>0</v>
      </c>
      <c r="F45" s="23"/>
      <c r="G45" s="23"/>
      <c r="H45" s="23"/>
      <c r="I45" s="23"/>
      <c r="J45" s="23"/>
      <c r="K45" s="23"/>
      <c r="L45" s="23"/>
    </row>
    <row r="46" s="71" customFormat="1" ht="13.5" outlineLevel="1" spans="1:12">
      <c r="A46" s="120" t="s">
        <v>86</v>
      </c>
      <c r="B46" s="106">
        <v>14</v>
      </c>
      <c r="C46" s="104">
        <f t="shared" si="6"/>
        <v>14</v>
      </c>
      <c r="D46" s="104">
        <v>0</v>
      </c>
      <c r="E46" s="107">
        <f t="shared" si="8"/>
        <v>0</v>
      </c>
      <c r="F46" s="23"/>
      <c r="G46" s="23"/>
      <c r="H46" s="23"/>
      <c r="I46" s="23"/>
      <c r="J46" s="23"/>
      <c r="K46" s="23"/>
      <c r="L46" s="23"/>
    </row>
    <row r="47" s="71" customFormat="1" ht="13.5" outlineLevel="1" spans="1:12">
      <c r="A47" s="120" t="s">
        <v>87</v>
      </c>
      <c r="B47" s="106">
        <v>45</v>
      </c>
      <c r="C47" s="104">
        <f t="shared" si="6"/>
        <v>45</v>
      </c>
      <c r="D47" s="104">
        <v>0</v>
      </c>
      <c r="E47" s="107">
        <f t="shared" si="8"/>
        <v>0</v>
      </c>
      <c r="F47" s="23"/>
      <c r="G47" s="23"/>
      <c r="H47" s="23"/>
      <c r="I47" s="23"/>
      <c r="J47" s="23"/>
      <c r="K47" s="23"/>
      <c r="L47" s="23"/>
    </row>
    <row r="48" s="71" customFormat="1" ht="13.5" outlineLevel="1" spans="1:12">
      <c r="A48" s="117" t="s">
        <v>88</v>
      </c>
      <c r="B48" s="104">
        <v>18</v>
      </c>
      <c r="C48" s="104">
        <f t="shared" si="6"/>
        <v>18</v>
      </c>
      <c r="D48" s="104">
        <v>0</v>
      </c>
      <c r="E48" s="107">
        <f t="shared" ref="E48:E60" si="9">D48/B48</f>
        <v>0</v>
      </c>
      <c r="F48" s="23"/>
      <c r="G48" s="23"/>
      <c r="H48" s="23"/>
      <c r="I48" s="23"/>
      <c r="J48" s="23"/>
      <c r="K48" s="23"/>
      <c r="L48" s="23"/>
    </row>
    <row r="49" s="71" customFormat="1" ht="13.5" outlineLevel="1" spans="1:12">
      <c r="A49" s="122" t="s">
        <v>89</v>
      </c>
      <c r="B49" s="99">
        <f>SUM(B50:B54)</f>
        <v>2177</v>
      </c>
      <c r="C49" s="112">
        <f t="shared" ref="C49:C60" si="10">B49+D49</f>
        <v>2177</v>
      </c>
      <c r="D49" s="99">
        <f>SUM(D50:D54)</f>
        <v>0</v>
      </c>
      <c r="E49" s="101">
        <f t="shared" si="9"/>
        <v>0</v>
      </c>
      <c r="F49" s="23"/>
      <c r="G49" s="23"/>
      <c r="H49" s="23"/>
      <c r="I49" s="23"/>
      <c r="J49" s="23"/>
      <c r="K49" s="23"/>
      <c r="L49" s="136"/>
    </row>
    <row r="50" s="71" customFormat="1" ht="13.5" outlineLevel="1" spans="1:12">
      <c r="A50" s="123" t="s">
        <v>90</v>
      </c>
      <c r="B50" s="104">
        <v>9</v>
      </c>
      <c r="C50" s="104">
        <f t="shared" si="10"/>
        <v>9</v>
      </c>
      <c r="D50" s="104">
        <v>0</v>
      </c>
      <c r="E50" s="107">
        <f t="shared" si="9"/>
        <v>0</v>
      </c>
      <c r="F50" s="23"/>
      <c r="G50" s="23"/>
      <c r="H50" s="23"/>
      <c r="I50" s="23"/>
      <c r="J50" s="23"/>
      <c r="K50" s="23"/>
      <c r="L50" s="136"/>
    </row>
    <row r="51" s="71" customFormat="1" ht="13.5" outlineLevel="1" spans="1:12">
      <c r="A51" s="124" t="s">
        <v>91</v>
      </c>
      <c r="B51" s="104">
        <v>76</v>
      </c>
      <c r="C51" s="104">
        <f t="shared" si="10"/>
        <v>76</v>
      </c>
      <c r="D51" s="104">
        <v>0</v>
      </c>
      <c r="E51" s="107">
        <f t="shared" si="9"/>
        <v>0</v>
      </c>
      <c r="F51" s="23"/>
      <c r="G51" s="23"/>
      <c r="H51" s="23"/>
      <c r="I51" s="23"/>
      <c r="J51" s="23"/>
      <c r="K51" s="23"/>
      <c r="L51" s="136"/>
    </row>
    <row r="52" s="71" customFormat="1" ht="13.5" outlineLevel="1" spans="1:12">
      <c r="A52" s="123" t="s">
        <v>92</v>
      </c>
      <c r="B52" s="104">
        <v>1429</v>
      </c>
      <c r="C52" s="104">
        <f t="shared" si="10"/>
        <v>1429</v>
      </c>
      <c r="D52" s="104">
        <v>0</v>
      </c>
      <c r="E52" s="107">
        <f t="shared" si="9"/>
        <v>0</v>
      </c>
      <c r="F52" s="23"/>
      <c r="G52" s="23"/>
      <c r="H52" s="23"/>
      <c r="I52" s="23"/>
      <c r="J52" s="23"/>
      <c r="K52" s="23"/>
      <c r="L52" s="136"/>
    </row>
    <row r="53" s="71" customFormat="1" ht="13.5" outlineLevel="1" spans="1:12">
      <c r="A53" s="120" t="s">
        <v>93</v>
      </c>
      <c r="B53" s="104">
        <v>600</v>
      </c>
      <c r="C53" s="104">
        <f t="shared" si="10"/>
        <v>600</v>
      </c>
      <c r="D53" s="104">
        <v>0</v>
      </c>
      <c r="E53" s="107">
        <f t="shared" si="9"/>
        <v>0</v>
      </c>
      <c r="F53" s="23"/>
      <c r="G53" s="23"/>
      <c r="H53" s="23"/>
      <c r="I53" s="23"/>
      <c r="J53" s="23"/>
      <c r="K53" s="23"/>
      <c r="L53" s="136"/>
    </row>
    <row r="54" s="71" customFormat="1" ht="13.5" outlineLevel="1" spans="1:12">
      <c r="A54" s="120" t="s">
        <v>94</v>
      </c>
      <c r="B54" s="104">
        <v>63</v>
      </c>
      <c r="C54" s="104">
        <f t="shared" si="10"/>
        <v>63</v>
      </c>
      <c r="D54" s="104">
        <v>0</v>
      </c>
      <c r="E54" s="107">
        <f t="shared" si="9"/>
        <v>0</v>
      </c>
      <c r="F54" s="23"/>
      <c r="G54" s="23"/>
      <c r="H54" s="23"/>
      <c r="I54" s="23"/>
      <c r="J54" s="23"/>
      <c r="K54" s="23"/>
      <c r="L54" s="136"/>
    </row>
    <row r="55" s="71" customFormat="1" ht="13.5" outlineLevel="1" spans="1:12">
      <c r="A55" s="125" t="s">
        <v>95</v>
      </c>
      <c r="B55" s="112">
        <v>0</v>
      </c>
      <c r="C55" s="112">
        <f t="shared" si="10"/>
        <v>0</v>
      </c>
      <c r="D55" s="112">
        <v>0</v>
      </c>
      <c r="E55" s="112" t="e">
        <f t="shared" si="9"/>
        <v>#DIV/0!</v>
      </c>
      <c r="F55" s="23"/>
      <c r="G55" s="23"/>
      <c r="H55" s="23"/>
      <c r="I55" s="23"/>
      <c r="J55" s="23"/>
      <c r="K55" s="23"/>
      <c r="L55" s="136"/>
    </row>
    <row r="56" s="71" customFormat="1" ht="13.5" outlineLevel="1" spans="1:12">
      <c r="A56" s="126" t="s">
        <v>96</v>
      </c>
      <c r="B56" s="99">
        <v>12937</v>
      </c>
      <c r="C56" s="112">
        <f t="shared" si="10"/>
        <v>13916</v>
      </c>
      <c r="D56" s="127">
        <v>979</v>
      </c>
      <c r="E56" s="101">
        <f t="shared" si="9"/>
        <v>0.0756744221998918</v>
      </c>
      <c r="F56" s="23"/>
      <c r="G56" s="23"/>
      <c r="H56" s="23"/>
      <c r="I56" s="23"/>
      <c r="J56" s="23"/>
      <c r="K56" s="23"/>
      <c r="L56" s="23"/>
    </row>
    <row r="57" s="71" customFormat="1" ht="13.5" outlineLevel="1" spans="1:12">
      <c r="A57" s="126" t="s">
        <v>97</v>
      </c>
      <c r="B57" s="104">
        <v>0</v>
      </c>
      <c r="C57" s="104">
        <f t="shared" si="10"/>
        <v>0</v>
      </c>
      <c r="D57" s="104">
        <v>0</v>
      </c>
      <c r="E57" s="50" t="e">
        <f t="shared" si="9"/>
        <v>#DIV/0!</v>
      </c>
      <c r="F57" s="23"/>
      <c r="G57" s="23"/>
      <c r="H57" s="23"/>
      <c r="I57" s="23"/>
      <c r="J57" s="23"/>
      <c r="K57" s="23"/>
      <c r="L57" s="139"/>
    </row>
    <row r="58" s="71" customFormat="1" ht="13.5" outlineLevel="1" spans="1:12">
      <c r="A58" s="126" t="s">
        <v>98</v>
      </c>
      <c r="B58" s="104">
        <v>400</v>
      </c>
      <c r="C58" s="104">
        <f t="shared" si="10"/>
        <v>12408</v>
      </c>
      <c r="D58" s="104">
        <v>12008</v>
      </c>
      <c r="E58" s="50">
        <f t="shared" si="9"/>
        <v>30.02</v>
      </c>
      <c r="F58" s="23"/>
      <c r="G58" s="23"/>
      <c r="H58" s="23"/>
      <c r="I58" s="23"/>
      <c r="J58" s="23"/>
      <c r="K58" s="23"/>
      <c r="L58" s="139"/>
    </row>
    <row r="59" s="71" customFormat="1" ht="13.5" outlineLevel="1" spans="1:12">
      <c r="A59" s="126" t="s">
        <v>99</v>
      </c>
      <c r="B59" s="104">
        <v>0</v>
      </c>
      <c r="C59" s="104">
        <f t="shared" si="10"/>
        <v>0</v>
      </c>
      <c r="D59" s="104">
        <v>0</v>
      </c>
      <c r="E59" s="50" t="e">
        <f t="shared" si="9"/>
        <v>#DIV/0!</v>
      </c>
      <c r="F59" s="23"/>
      <c r="G59" s="23"/>
      <c r="H59" s="23"/>
      <c r="I59" s="23"/>
      <c r="J59" s="23"/>
      <c r="K59" s="23"/>
      <c r="L59" s="139"/>
    </row>
    <row r="60" s="68" customFormat="1" ht="13.5" spans="1:12">
      <c r="A60" s="128" t="s">
        <v>100</v>
      </c>
      <c r="B60" s="129">
        <f>B22+B23</f>
        <v>49756</v>
      </c>
      <c r="C60" s="129">
        <f t="shared" si="10"/>
        <v>62943</v>
      </c>
      <c r="D60" s="129">
        <f>D22+D23</f>
        <v>13187</v>
      </c>
      <c r="E60" s="101">
        <f t="shared" si="9"/>
        <v>0.265033362810515</v>
      </c>
      <c r="F60" s="130"/>
      <c r="G60" s="128" t="s">
        <v>101</v>
      </c>
      <c r="H60" s="119">
        <f t="shared" ref="H60:J60" si="11">H31+H32</f>
        <v>49756</v>
      </c>
      <c r="I60" s="119">
        <f t="shared" si="11"/>
        <v>62943</v>
      </c>
      <c r="J60" s="119">
        <f t="shared" si="11"/>
        <v>13187</v>
      </c>
      <c r="K60" s="138">
        <f>J60/H60</f>
        <v>0.265033362810515</v>
      </c>
      <c r="L60" s="130"/>
    </row>
    <row r="62" spans="10:10">
      <c r="J62">
        <f>D60-J60</f>
        <v>0</v>
      </c>
    </row>
  </sheetData>
  <mergeCells count="14">
    <mergeCell ref="A1:L1"/>
    <mergeCell ref="J2:L2"/>
    <mergeCell ref="A3:E3"/>
    <mergeCell ref="G3:K3"/>
    <mergeCell ref="D4:E4"/>
    <mergeCell ref="J4:K4"/>
    <mergeCell ref="A4:A5"/>
    <mergeCell ref="B4:B5"/>
    <mergeCell ref="C4:C5"/>
    <mergeCell ref="F3:F4"/>
    <mergeCell ref="G4:G5"/>
    <mergeCell ref="H4:H5"/>
    <mergeCell ref="I4:I5"/>
    <mergeCell ref="L3:L4"/>
  </mergeCells>
  <printOptions horizontalCentered="1" verticalCentered="1"/>
  <pageMargins left="0.236220472440945" right="0.236220472440945" top="0.472222222222222" bottom="0.511805555555556" header="0.31496062992126" footer="0.31496062992126"/>
  <pageSetup paperSize="9" scale="60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workbookViewId="0">
      <selection activeCell="H41" sqref="H41"/>
    </sheetView>
  </sheetViews>
  <sheetFormatPr defaultColWidth="43.125" defaultRowHeight="13.5"/>
  <cols>
    <col min="1" max="1" width="50.625" style="32" customWidth="1"/>
    <col min="2" max="4" width="12.625" style="1" customWidth="1"/>
    <col min="5" max="5" width="12.625" style="33" customWidth="1"/>
    <col min="6" max="6" width="8.625" style="1" customWidth="1"/>
    <col min="7" max="7" width="47.75" style="32" customWidth="1"/>
    <col min="8" max="10" width="12.625" style="1" customWidth="1"/>
    <col min="11" max="11" width="12.625" style="33" customWidth="1"/>
    <col min="12" max="12" width="8.625" style="1" customWidth="1"/>
    <col min="13" max="16384" width="43.125" style="1"/>
  </cols>
  <sheetData>
    <row r="1" s="1" customFormat="1" ht="28.5" spans="1:12">
      <c r="A1" s="4" t="s">
        <v>102</v>
      </c>
      <c r="B1" s="4"/>
      <c r="C1" s="4"/>
      <c r="D1" s="4"/>
      <c r="E1" s="5"/>
      <c r="F1" s="4"/>
      <c r="G1" s="4"/>
      <c r="H1" s="4"/>
      <c r="I1" s="4"/>
      <c r="J1" s="4"/>
      <c r="K1" s="5"/>
      <c r="L1" s="4"/>
    </row>
    <row r="2" s="1" customFormat="1" ht="14.25" spans="1:12">
      <c r="A2" s="34"/>
      <c r="B2" s="35"/>
      <c r="C2" s="35"/>
      <c r="D2" s="35"/>
      <c r="E2" s="33"/>
      <c r="G2" s="32"/>
      <c r="K2" s="61" t="s">
        <v>1</v>
      </c>
      <c r="L2" s="62"/>
    </row>
    <row r="3" s="1" customFormat="1" spans="1:12">
      <c r="A3" s="8" t="s">
        <v>103</v>
      </c>
      <c r="B3" s="8"/>
      <c r="C3" s="8"/>
      <c r="D3" s="8"/>
      <c r="E3" s="9"/>
      <c r="F3" s="10" t="s">
        <v>3</v>
      </c>
      <c r="G3" s="11" t="s">
        <v>104</v>
      </c>
      <c r="H3" s="12"/>
      <c r="I3" s="12"/>
      <c r="J3" s="12"/>
      <c r="K3" s="31"/>
      <c r="L3" s="8" t="s">
        <v>3</v>
      </c>
    </row>
    <row r="4" s="1" customFormat="1" spans="1:12">
      <c r="A4" s="8" t="s">
        <v>105</v>
      </c>
      <c r="B4" s="13" t="s">
        <v>6</v>
      </c>
      <c r="C4" s="13" t="s">
        <v>7</v>
      </c>
      <c r="D4" s="14" t="s">
        <v>8</v>
      </c>
      <c r="E4" s="15"/>
      <c r="F4" s="10"/>
      <c r="G4" s="16" t="s">
        <v>106</v>
      </c>
      <c r="H4" s="13" t="s">
        <v>6</v>
      </c>
      <c r="I4" s="13" t="s">
        <v>7</v>
      </c>
      <c r="J4" s="14" t="s">
        <v>8</v>
      </c>
      <c r="K4" s="15"/>
      <c r="L4" s="8"/>
    </row>
    <row r="5" s="1" customFormat="1" spans="1:12">
      <c r="A5" s="8"/>
      <c r="B5" s="13"/>
      <c r="C5" s="13"/>
      <c r="D5" s="14" t="s">
        <v>9</v>
      </c>
      <c r="E5" s="15" t="s">
        <v>10</v>
      </c>
      <c r="F5" s="10"/>
      <c r="G5" s="17"/>
      <c r="H5" s="13"/>
      <c r="I5" s="13"/>
      <c r="J5" s="14" t="s">
        <v>9</v>
      </c>
      <c r="K5" s="15" t="s">
        <v>10</v>
      </c>
      <c r="L5" s="8"/>
    </row>
    <row r="6" s="1" customFormat="1" ht="14.25" spans="1:12">
      <c r="A6" s="36" t="s">
        <v>107</v>
      </c>
      <c r="B6" s="37">
        <v>0</v>
      </c>
      <c r="C6" s="37">
        <f t="shared" ref="C6:C22" si="0">B6+D6</f>
        <v>0</v>
      </c>
      <c r="D6" s="37">
        <v>0</v>
      </c>
      <c r="E6" s="38" t="e">
        <f>D6/B6</f>
        <v>#DIV/0!</v>
      </c>
      <c r="F6" s="39"/>
      <c r="G6" s="40" t="s">
        <v>108</v>
      </c>
      <c r="H6" s="41">
        <v>0</v>
      </c>
      <c r="I6" s="41">
        <f t="shared" ref="I6:I29" si="1">H6+J6</f>
        <v>0</v>
      </c>
      <c r="J6" s="41">
        <v>0</v>
      </c>
      <c r="K6" s="63" t="e">
        <f t="shared" ref="K6:K12" si="2">J6/H6</f>
        <v>#DIV/0!</v>
      </c>
      <c r="L6" s="64"/>
    </row>
    <row r="7" s="1" customFormat="1" ht="14.25" spans="1:12">
      <c r="A7" s="42" t="s">
        <v>109</v>
      </c>
      <c r="B7" s="37">
        <v>0</v>
      </c>
      <c r="C7" s="37">
        <f t="shared" si="0"/>
        <v>0</v>
      </c>
      <c r="D7" s="37">
        <v>0</v>
      </c>
      <c r="E7" s="38" t="e">
        <f t="shared" ref="E6:E22" si="3">D7/B7</f>
        <v>#DIV/0!</v>
      </c>
      <c r="F7" s="39"/>
      <c r="G7" s="40" t="s">
        <v>110</v>
      </c>
      <c r="H7" s="41">
        <f>SUM(H8:H9)</f>
        <v>11</v>
      </c>
      <c r="I7" s="41">
        <f t="shared" si="1"/>
        <v>7</v>
      </c>
      <c r="J7" s="41">
        <f>SUM(J8:J9)</f>
        <v>-4</v>
      </c>
      <c r="K7" s="63">
        <f t="shared" si="2"/>
        <v>-0.363636363636364</v>
      </c>
      <c r="L7" s="64"/>
    </row>
    <row r="8" s="1" customFormat="1" ht="14.25" spans="1:12">
      <c r="A8" s="42" t="s">
        <v>111</v>
      </c>
      <c r="B8" s="37">
        <v>0</v>
      </c>
      <c r="C8" s="37">
        <f t="shared" si="0"/>
        <v>0</v>
      </c>
      <c r="D8" s="37">
        <v>0</v>
      </c>
      <c r="E8" s="38" t="e">
        <f t="shared" si="3"/>
        <v>#DIV/0!</v>
      </c>
      <c r="F8" s="39"/>
      <c r="G8" s="40" t="s">
        <v>112</v>
      </c>
      <c r="H8" s="41">
        <v>7</v>
      </c>
      <c r="I8" s="41">
        <f t="shared" si="1"/>
        <v>7</v>
      </c>
      <c r="J8" s="41">
        <v>0</v>
      </c>
      <c r="K8" s="63">
        <f t="shared" si="2"/>
        <v>0</v>
      </c>
      <c r="L8" s="64"/>
    </row>
    <row r="9" s="1" customFormat="1" ht="14.25" spans="1:12">
      <c r="A9" s="42" t="s">
        <v>113</v>
      </c>
      <c r="B9" s="37">
        <v>0</v>
      </c>
      <c r="C9" s="37">
        <f t="shared" si="0"/>
        <v>0</v>
      </c>
      <c r="D9" s="37">
        <v>0</v>
      </c>
      <c r="E9" s="38" t="e">
        <f t="shared" si="3"/>
        <v>#DIV/0!</v>
      </c>
      <c r="F9" s="39"/>
      <c r="G9" s="40" t="s">
        <v>114</v>
      </c>
      <c r="H9" s="41">
        <v>4</v>
      </c>
      <c r="I9" s="41">
        <f t="shared" si="1"/>
        <v>0</v>
      </c>
      <c r="J9" s="41">
        <v>-4</v>
      </c>
      <c r="K9" s="63">
        <f t="shared" si="2"/>
        <v>-1</v>
      </c>
      <c r="L9" s="64"/>
    </row>
    <row r="10" s="1" customFormat="1" ht="14.25" spans="1:12">
      <c r="A10" s="43" t="s">
        <v>115</v>
      </c>
      <c r="B10" s="37">
        <v>0</v>
      </c>
      <c r="C10" s="37">
        <f t="shared" si="0"/>
        <v>0</v>
      </c>
      <c r="D10" s="37">
        <v>0</v>
      </c>
      <c r="E10" s="38" t="e">
        <f t="shared" si="3"/>
        <v>#DIV/0!</v>
      </c>
      <c r="F10" s="39"/>
      <c r="G10" s="40" t="s">
        <v>116</v>
      </c>
      <c r="H10" s="41">
        <f>SUM(H11:H12)</f>
        <v>25</v>
      </c>
      <c r="I10" s="41">
        <f t="shared" si="1"/>
        <v>25</v>
      </c>
      <c r="J10" s="41">
        <v>0</v>
      </c>
      <c r="K10" s="63">
        <f t="shared" si="2"/>
        <v>0</v>
      </c>
      <c r="L10" s="64"/>
    </row>
    <row r="11" s="1" customFormat="1" ht="14.25" spans="1:12">
      <c r="A11" s="42" t="s">
        <v>117</v>
      </c>
      <c r="B11" s="37">
        <v>0</v>
      </c>
      <c r="C11" s="37">
        <f t="shared" si="0"/>
        <v>0</v>
      </c>
      <c r="D11" s="37">
        <v>0</v>
      </c>
      <c r="E11" s="38" t="e">
        <f t="shared" si="3"/>
        <v>#DIV/0!</v>
      </c>
      <c r="F11" s="39"/>
      <c r="G11" s="40" t="s">
        <v>118</v>
      </c>
      <c r="H11" s="41">
        <v>2</v>
      </c>
      <c r="I11" s="41">
        <f t="shared" si="1"/>
        <v>2</v>
      </c>
      <c r="J11" s="41">
        <v>0</v>
      </c>
      <c r="K11" s="63">
        <f t="shared" si="2"/>
        <v>0</v>
      </c>
      <c r="L11" s="64"/>
    </row>
    <row r="12" s="1" customFormat="1" ht="14.25" spans="1:12">
      <c r="A12" s="42" t="s">
        <v>119</v>
      </c>
      <c r="B12" s="37">
        <v>0</v>
      </c>
      <c r="C12" s="37">
        <f t="shared" si="0"/>
        <v>0</v>
      </c>
      <c r="D12" s="37">
        <v>0</v>
      </c>
      <c r="E12" s="38" t="e">
        <f t="shared" si="3"/>
        <v>#DIV/0!</v>
      </c>
      <c r="F12" s="39"/>
      <c r="G12" s="40" t="s">
        <v>120</v>
      </c>
      <c r="H12" s="41">
        <v>23</v>
      </c>
      <c r="I12" s="41">
        <f t="shared" si="1"/>
        <v>23</v>
      </c>
      <c r="J12" s="41">
        <v>0</v>
      </c>
      <c r="K12" s="63">
        <f t="shared" si="2"/>
        <v>0</v>
      </c>
      <c r="L12" s="64"/>
    </row>
    <row r="13" s="1" customFormat="1" ht="14.25" spans="1:12">
      <c r="A13" s="42" t="s">
        <v>121</v>
      </c>
      <c r="B13" s="37">
        <v>0</v>
      </c>
      <c r="C13" s="37">
        <f t="shared" si="0"/>
        <v>0</v>
      </c>
      <c r="D13" s="37">
        <v>0</v>
      </c>
      <c r="E13" s="38" t="e">
        <f t="shared" si="3"/>
        <v>#DIV/0!</v>
      </c>
      <c r="F13" s="39"/>
      <c r="G13" s="40" t="s">
        <v>122</v>
      </c>
      <c r="H13" s="41">
        <v>0</v>
      </c>
      <c r="I13" s="41">
        <f t="shared" si="1"/>
        <v>0</v>
      </c>
      <c r="J13" s="41">
        <v>0</v>
      </c>
      <c r="K13" s="63">
        <v>0</v>
      </c>
      <c r="L13" s="64"/>
    </row>
    <row r="14" s="1" customFormat="1" spans="1:12">
      <c r="A14" s="42" t="s">
        <v>123</v>
      </c>
      <c r="B14" s="37">
        <v>0</v>
      </c>
      <c r="C14" s="37">
        <f t="shared" si="0"/>
        <v>0</v>
      </c>
      <c r="D14" s="37">
        <v>0</v>
      </c>
      <c r="E14" s="38" t="e">
        <f t="shared" si="3"/>
        <v>#DIV/0!</v>
      </c>
      <c r="F14" s="44"/>
      <c r="G14" s="40" t="s">
        <v>124</v>
      </c>
      <c r="H14" s="41">
        <f>SUM(H15:H17)</f>
        <v>3218</v>
      </c>
      <c r="I14" s="41">
        <f t="shared" si="1"/>
        <v>3395</v>
      </c>
      <c r="J14" s="41">
        <f>SUM(J15:J17)</f>
        <v>177</v>
      </c>
      <c r="K14" s="63">
        <f t="shared" ref="K14:K31" si="4">J14/H14</f>
        <v>0.0550031075201989</v>
      </c>
      <c r="L14" s="64"/>
    </row>
    <row r="15" s="1" customFormat="1" spans="1:12">
      <c r="A15" s="42" t="s">
        <v>125</v>
      </c>
      <c r="B15" s="37">
        <v>0</v>
      </c>
      <c r="C15" s="37">
        <f t="shared" si="0"/>
        <v>0</v>
      </c>
      <c r="D15" s="37">
        <v>0</v>
      </c>
      <c r="E15" s="38" t="e">
        <f t="shared" si="3"/>
        <v>#DIV/0!</v>
      </c>
      <c r="F15" s="44"/>
      <c r="G15" s="45" t="s">
        <v>126</v>
      </c>
      <c r="H15" s="41">
        <v>3212</v>
      </c>
      <c r="I15" s="41">
        <f t="shared" si="1"/>
        <v>3389</v>
      </c>
      <c r="J15" s="41">
        <v>177</v>
      </c>
      <c r="K15" s="63">
        <f t="shared" si="4"/>
        <v>0.0551058530510585</v>
      </c>
      <c r="L15" s="64"/>
    </row>
    <row r="16" s="1" customFormat="1" spans="1:12">
      <c r="A16" s="42" t="s">
        <v>127</v>
      </c>
      <c r="B16" s="37">
        <v>0</v>
      </c>
      <c r="C16" s="37">
        <f t="shared" si="0"/>
        <v>0</v>
      </c>
      <c r="D16" s="37">
        <v>0</v>
      </c>
      <c r="E16" s="38" t="e">
        <f t="shared" si="3"/>
        <v>#DIV/0!</v>
      </c>
      <c r="F16" s="44"/>
      <c r="G16" s="45" t="s">
        <v>128</v>
      </c>
      <c r="H16" s="41">
        <v>0</v>
      </c>
      <c r="I16" s="41">
        <f t="shared" si="1"/>
        <v>0</v>
      </c>
      <c r="J16" s="41">
        <v>0</v>
      </c>
      <c r="K16" s="63" t="e">
        <f t="shared" si="4"/>
        <v>#DIV/0!</v>
      </c>
      <c r="L16" s="64"/>
    </row>
    <row r="17" s="1" customFormat="1" spans="1:12">
      <c r="A17" s="42" t="s">
        <v>129</v>
      </c>
      <c r="B17" s="37">
        <v>0</v>
      </c>
      <c r="C17" s="37">
        <f t="shared" si="0"/>
        <v>0</v>
      </c>
      <c r="D17" s="37">
        <v>0</v>
      </c>
      <c r="E17" s="38" t="e">
        <f t="shared" si="3"/>
        <v>#DIV/0!</v>
      </c>
      <c r="F17" s="44"/>
      <c r="G17" s="45" t="s">
        <v>130</v>
      </c>
      <c r="H17" s="41">
        <v>6</v>
      </c>
      <c r="I17" s="41">
        <f t="shared" si="1"/>
        <v>6</v>
      </c>
      <c r="J17" s="41">
        <v>0</v>
      </c>
      <c r="K17" s="63">
        <f t="shared" si="4"/>
        <v>0</v>
      </c>
      <c r="L17" s="64"/>
    </row>
    <row r="18" s="1" customFormat="1" ht="14.25" spans="1:12">
      <c r="A18" s="42" t="s">
        <v>131</v>
      </c>
      <c r="B18" s="37">
        <v>0</v>
      </c>
      <c r="C18" s="37">
        <f t="shared" si="0"/>
        <v>0</v>
      </c>
      <c r="D18" s="37">
        <v>0</v>
      </c>
      <c r="E18" s="38" t="e">
        <f t="shared" si="3"/>
        <v>#DIV/0!</v>
      </c>
      <c r="F18" s="39"/>
      <c r="G18" s="40" t="s">
        <v>132</v>
      </c>
      <c r="H18" s="41">
        <v>0</v>
      </c>
      <c r="I18" s="41">
        <f t="shared" si="1"/>
        <v>0</v>
      </c>
      <c r="J18" s="41">
        <v>0</v>
      </c>
      <c r="K18" s="63" t="e">
        <f t="shared" si="4"/>
        <v>#DIV/0!</v>
      </c>
      <c r="L18" s="64"/>
    </row>
    <row r="19" s="1" customFormat="1" ht="14.25" spans="1:12">
      <c r="A19" s="42" t="s">
        <v>133</v>
      </c>
      <c r="B19" s="37">
        <v>0</v>
      </c>
      <c r="C19" s="37">
        <f t="shared" si="0"/>
        <v>0</v>
      </c>
      <c r="D19" s="37">
        <v>0</v>
      </c>
      <c r="E19" s="38" t="e">
        <f t="shared" si="3"/>
        <v>#DIV/0!</v>
      </c>
      <c r="F19" s="39"/>
      <c r="G19" s="40" t="s">
        <v>134</v>
      </c>
      <c r="H19" s="41">
        <v>0</v>
      </c>
      <c r="I19" s="41">
        <f t="shared" si="1"/>
        <v>0</v>
      </c>
      <c r="J19" s="41">
        <v>0</v>
      </c>
      <c r="K19" s="63" t="e">
        <f t="shared" si="4"/>
        <v>#DIV/0!</v>
      </c>
      <c r="L19" s="64"/>
    </row>
    <row r="20" s="1" customFormat="1" ht="14.25" spans="1:12">
      <c r="A20" s="42" t="s">
        <v>135</v>
      </c>
      <c r="B20" s="37">
        <f>B21</f>
        <v>2965</v>
      </c>
      <c r="C20" s="37">
        <f t="shared" si="0"/>
        <v>2965</v>
      </c>
      <c r="D20" s="37">
        <f>D21</f>
        <v>0</v>
      </c>
      <c r="E20" s="38">
        <f t="shared" si="3"/>
        <v>0</v>
      </c>
      <c r="F20" s="39"/>
      <c r="G20" s="40" t="s">
        <v>136</v>
      </c>
      <c r="H20" s="41">
        <v>0</v>
      </c>
      <c r="I20" s="41">
        <f t="shared" si="1"/>
        <v>0</v>
      </c>
      <c r="J20" s="41">
        <v>0</v>
      </c>
      <c r="K20" s="63" t="e">
        <f t="shared" si="4"/>
        <v>#DIV/0!</v>
      </c>
      <c r="L20" s="64"/>
    </row>
    <row r="21" s="1" customFormat="1" ht="14.25" spans="1:12">
      <c r="A21" s="43" t="s">
        <v>137</v>
      </c>
      <c r="B21" s="37">
        <f>B22</f>
        <v>2965</v>
      </c>
      <c r="C21" s="37">
        <f t="shared" si="0"/>
        <v>2965</v>
      </c>
      <c r="D21" s="37">
        <f>D22</f>
        <v>0</v>
      </c>
      <c r="E21" s="38">
        <f t="shared" si="3"/>
        <v>0</v>
      </c>
      <c r="F21" s="39"/>
      <c r="G21" s="40" t="s">
        <v>138</v>
      </c>
      <c r="H21" s="41">
        <v>0</v>
      </c>
      <c r="I21" s="41">
        <f t="shared" si="1"/>
        <v>0</v>
      </c>
      <c r="J21" s="41">
        <v>0</v>
      </c>
      <c r="K21" s="63" t="e">
        <f t="shared" si="4"/>
        <v>#DIV/0!</v>
      </c>
      <c r="L21" s="64"/>
    </row>
    <row r="22" s="1" customFormat="1" ht="14.25" spans="1:12">
      <c r="A22" s="43" t="s">
        <v>139</v>
      </c>
      <c r="B22" s="37">
        <v>2965</v>
      </c>
      <c r="C22" s="37">
        <f t="shared" si="0"/>
        <v>2965</v>
      </c>
      <c r="D22" s="37">
        <v>0</v>
      </c>
      <c r="E22" s="38">
        <f t="shared" si="3"/>
        <v>0</v>
      </c>
      <c r="F22" s="39"/>
      <c r="G22" s="40" t="s">
        <v>140</v>
      </c>
      <c r="H22" s="41">
        <f>SUM(H23:H25)</f>
        <v>1018</v>
      </c>
      <c r="I22" s="41">
        <f t="shared" si="1"/>
        <v>1023</v>
      </c>
      <c r="J22" s="41">
        <f>SUM(J23:J25)</f>
        <v>5</v>
      </c>
      <c r="K22" s="63">
        <f t="shared" si="4"/>
        <v>0.00491159135559921</v>
      </c>
      <c r="L22" s="64"/>
    </row>
    <row r="23" s="1" customFormat="1" ht="14.25" spans="1:12">
      <c r="A23" s="43"/>
      <c r="B23" s="37"/>
      <c r="C23" s="37"/>
      <c r="D23" s="37"/>
      <c r="E23" s="38"/>
      <c r="F23" s="39"/>
      <c r="G23" s="40" t="s">
        <v>141</v>
      </c>
      <c r="H23" s="41">
        <v>67</v>
      </c>
      <c r="I23" s="41">
        <f t="shared" si="1"/>
        <v>67</v>
      </c>
      <c r="J23" s="41">
        <v>0</v>
      </c>
      <c r="K23" s="63">
        <f t="shared" si="4"/>
        <v>0</v>
      </c>
      <c r="L23" s="64"/>
    </row>
    <row r="24" s="1" customFormat="1" ht="14.25" spans="1:12">
      <c r="A24" s="46"/>
      <c r="B24" s="47"/>
      <c r="C24" s="47"/>
      <c r="D24" s="47"/>
      <c r="E24" s="48"/>
      <c r="F24" s="39"/>
      <c r="G24" s="45" t="s">
        <v>142</v>
      </c>
      <c r="H24" s="41">
        <v>0</v>
      </c>
      <c r="I24" s="41">
        <f t="shared" si="1"/>
        <v>0</v>
      </c>
      <c r="J24" s="41"/>
      <c r="K24" s="63" t="e">
        <f t="shared" si="4"/>
        <v>#DIV/0!</v>
      </c>
      <c r="L24" s="64"/>
    </row>
    <row r="25" s="1" customFormat="1" ht="14.25" spans="1:12">
      <c r="A25" s="43"/>
      <c r="B25" s="37"/>
      <c r="C25" s="49"/>
      <c r="D25" s="50"/>
      <c r="E25" s="51"/>
      <c r="F25" s="39"/>
      <c r="G25" s="40" t="s">
        <v>143</v>
      </c>
      <c r="H25" s="41">
        <v>951</v>
      </c>
      <c r="I25" s="41">
        <f t="shared" si="1"/>
        <v>956</v>
      </c>
      <c r="J25" s="41">
        <v>5</v>
      </c>
      <c r="K25" s="63">
        <f t="shared" si="4"/>
        <v>0.00525762355415352</v>
      </c>
      <c r="L25" s="64"/>
    </row>
    <row r="26" s="1" customFormat="1" ht="14.25" spans="1:12">
      <c r="A26" s="46"/>
      <c r="B26" s="47"/>
      <c r="C26" s="49"/>
      <c r="D26" s="50"/>
      <c r="E26" s="51"/>
      <c r="F26" s="39"/>
      <c r="G26" s="40" t="s">
        <v>144</v>
      </c>
      <c r="H26" s="41">
        <f>H27</f>
        <v>2965</v>
      </c>
      <c r="I26" s="41">
        <f t="shared" si="1"/>
        <v>2965</v>
      </c>
      <c r="J26" s="41">
        <f>J27</f>
        <v>0</v>
      </c>
      <c r="K26" s="63">
        <f t="shared" si="4"/>
        <v>0</v>
      </c>
      <c r="L26" s="64"/>
    </row>
    <row r="27" s="1" customFormat="1" ht="14.25" spans="1:12">
      <c r="A27" s="46"/>
      <c r="B27" s="47"/>
      <c r="C27" s="49"/>
      <c r="D27" s="50"/>
      <c r="E27" s="51"/>
      <c r="F27" s="39"/>
      <c r="G27" s="45" t="s">
        <v>145</v>
      </c>
      <c r="H27" s="41">
        <v>2965</v>
      </c>
      <c r="I27" s="41">
        <f t="shared" si="1"/>
        <v>2965</v>
      </c>
      <c r="J27" s="41">
        <v>0</v>
      </c>
      <c r="K27" s="63">
        <f t="shared" si="4"/>
        <v>0</v>
      </c>
      <c r="L27" s="64"/>
    </row>
    <row r="28" s="1" customFormat="1" ht="14.25" spans="1:12">
      <c r="A28" s="46"/>
      <c r="B28" s="47"/>
      <c r="C28" s="49"/>
      <c r="D28" s="50"/>
      <c r="E28" s="51"/>
      <c r="F28" s="39"/>
      <c r="G28" s="40" t="s">
        <v>146</v>
      </c>
      <c r="H28" s="41">
        <f>H29</f>
        <v>0</v>
      </c>
      <c r="I28" s="41">
        <f t="shared" si="1"/>
        <v>0</v>
      </c>
      <c r="J28" s="41">
        <f>J29</f>
        <v>0</v>
      </c>
      <c r="K28" s="63" t="e">
        <f t="shared" si="4"/>
        <v>#DIV/0!</v>
      </c>
      <c r="L28" s="64"/>
    </row>
    <row r="29" s="1" customFormat="1" ht="14.25" spans="1:12">
      <c r="A29" s="46"/>
      <c r="B29" s="47"/>
      <c r="C29" s="49"/>
      <c r="D29" s="50"/>
      <c r="E29" s="51"/>
      <c r="F29" s="39"/>
      <c r="G29" s="45" t="s">
        <v>147</v>
      </c>
      <c r="H29" s="41">
        <v>0</v>
      </c>
      <c r="I29" s="41">
        <f t="shared" si="1"/>
        <v>0</v>
      </c>
      <c r="J29" s="41">
        <v>0</v>
      </c>
      <c r="K29" s="63" t="e">
        <f t="shared" si="4"/>
        <v>#DIV/0!</v>
      </c>
      <c r="L29" s="64"/>
    </row>
    <row r="30" s="1" customFormat="1" ht="14.25" spans="1:12">
      <c r="A30" s="52" t="s">
        <v>148</v>
      </c>
      <c r="B30" s="49">
        <f>SUM(B6:B20)</f>
        <v>2965</v>
      </c>
      <c r="C30" s="49">
        <f t="shared" ref="C30:C34" si="5">B30+D30</f>
        <v>2965</v>
      </c>
      <c r="D30" s="50">
        <f>SUM(D6:D20)</f>
        <v>0</v>
      </c>
      <c r="E30" s="51">
        <f t="shared" ref="E30:E36" si="6">D30/B30</f>
        <v>0</v>
      </c>
      <c r="F30" s="39"/>
      <c r="G30" s="53" t="s">
        <v>149</v>
      </c>
      <c r="H30" s="54">
        <f t="shared" ref="H30:J30" si="7">H7+H297+H10+H13+H14+H18+H19+H20+H21+H22+H26+H28</f>
        <v>7237</v>
      </c>
      <c r="I30" s="54">
        <f t="shared" si="7"/>
        <v>7415</v>
      </c>
      <c r="J30" s="54">
        <f t="shared" si="7"/>
        <v>178</v>
      </c>
      <c r="K30" s="65">
        <f t="shared" si="4"/>
        <v>0.0245958270001382</v>
      </c>
      <c r="L30" s="64"/>
    </row>
    <row r="31" s="1" customFormat="1" ht="14.25" spans="1:12">
      <c r="A31" s="52" t="s">
        <v>45</v>
      </c>
      <c r="B31" s="49">
        <f>SUM(B32:B35)</f>
        <v>4272</v>
      </c>
      <c r="C31" s="49">
        <f t="shared" si="5"/>
        <v>4450</v>
      </c>
      <c r="D31" s="49">
        <f>SUM(D32:D35)</f>
        <v>178</v>
      </c>
      <c r="E31" s="51">
        <f t="shared" si="6"/>
        <v>0.0416666666666667</v>
      </c>
      <c r="F31" s="39"/>
      <c r="G31" s="53" t="s">
        <v>64</v>
      </c>
      <c r="H31" s="54">
        <f>SUM(H32:H37)</f>
        <v>0</v>
      </c>
      <c r="I31" s="54">
        <f t="shared" ref="I31:I38" si="8">H31+J31</f>
        <v>0</v>
      </c>
      <c r="J31" s="54">
        <f>SUM(J32:J37)</f>
        <v>0</v>
      </c>
      <c r="K31" s="65" t="e">
        <f t="shared" si="4"/>
        <v>#DIV/0!</v>
      </c>
      <c r="L31" s="64"/>
    </row>
    <row r="32" s="1" customFormat="1" ht="14.25" spans="1:12">
      <c r="A32" s="55" t="s">
        <v>150</v>
      </c>
      <c r="B32" s="37">
        <v>76</v>
      </c>
      <c r="C32" s="37">
        <f t="shared" si="5"/>
        <v>76</v>
      </c>
      <c r="D32" s="56">
        <v>0</v>
      </c>
      <c r="E32" s="38">
        <f t="shared" si="6"/>
        <v>0</v>
      </c>
      <c r="F32" s="57"/>
      <c r="G32" s="58" t="s">
        <v>151</v>
      </c>
      <c r="H32" s="41"/>
      <c r="I32" s="41">
        <f t="shared" si="8"/>
        <v>0</v>
      </c>
      <c r="J32" s="41">
        <v>0</v>
      </c>
      <c r="K32" s="63"/>
      <c r="L32" s="44"/>
    </row>
    <row r="33" s="1" customFormat="1" ht="14.25" spans="1:12">
      <c r="A33" s="55" t="s">
        <v>152</v>
      </c>
      <c r="B33" s="37">
        <v>4196</v>
      </c>
      <c r="C33" s="37">
        <f t="shared" si="5"/>
        <v>4374</v>
      </c>
      <c r="D33" s="56">
        <v>178</v>
      </c>
      <c r="E33" s="38">
        <f t="shared" si="6"/>
        <v>0.0424213536701621</v>
      </c>
      <c r="F33" s="57"/>
      <c r="G33" s="58" t="s">
        <v>153</v>
      </c>
      <c r="H33" s="41"/>
      <c r="I33" s="41">
        <f t="shared" si="8"/>
        <v>0</v>
      </c>
      <c r="J33" s="41">
        <v>0</v>
      </c>
      <c r="K33" s="63"/>
      <c r="L33" s="66"/>
    </row>
    <row r="34" s="1" customFormat="1" ht="14.25" spans="1:12">
      <c r="A34" s="55" t="s">
        <v>154</v>
      </c>
      <c r="B34" s="37">
        <v>0</v>
      </c>
      <c r="C34" s="37">
        <f t="shared" si="5"/>
        <v>0</v>
      </c>
      <c r="D34" s="56">
        <v>0</v>
      </c>
      <c r="E34" s="38" t="e">
        <f t="shared" si="6"/>
        <v>#DIV/0!</v>
      </c>
      <c r="F34" s="39"/>
      <c r="G34" s="58" t="s">
        <v>155</v>
      </c>
      <c r="H34" s="41">
        <v>0</v>
      </c>
      <c r="I34" s="41">
        <f t="shared" si="8"/>
        <v>0</v>
      </c>
      <c r="J34" s="41">
        <v>0</v>
      </c>
      <c r="K34" s="63" t="e">
        <f>J34/H34</f>
        <v>#DIV/0!</v>
      </c>
      <c r="L34" s="66"/>
    </row>
    <row r="35" s="1" customFormat="1" ht="14.25" spans="1:12">
      <c r="A35" s="55" t="s">
        <v>156</v>
      </c>
      <c r="B35" s="37">
        <f>SUM(B36)</f>
        <v>0</v>
      </c>
      <c r="C35" s="37">
        <f>SUM(C36)</f>
        <v>0</v>
      </c>
      <c r="D35" s="37">
        <f>SUM(D36)</f>
        <v>0</v>
      </c>
      <c r="E35" s="38" t="e">
        <f t="shared" si="6"/>
        <v>#DIV/0!</v>
      </c>
      <c r="F35" s="39"/>
      <c r="G35" s="58" t="s">
        <v>157</v>
      </c>
      <c r="H35" s="41"/>
      <c r="I35" s="41">
        <f t="shared" si="8"/>
        <v>0</v>
      </c>
      <c r="J35" s="41">
        <v>0</v>
      </c>
      <c r="K35" s="63"/>
      <c r="L35" s="66"/>
    </row>
    <row r="36" s="1" customFormat="1" ht="14.25" spans="1:12">
      <c r="A36" s="55" t="s">
        <v>158</v>
      </c>
      <c r="B36" s="37">
        <v>0</v>
      </c>
      <c r="C36" s="37">
        <f>B36+D36</f>
        <v>0</v>
      </c>
      <c r="D36" s="56"/>
      <c r="E36" s="38" t="e">
        <f t="shared" si="6"/>
        <v>#DIV/0!</v>
      </c>
      <c r="F36" s="39"/>
      <c r="G36" s="58" t="s">
        <v>159</v>
      </c>
      <c r="H36" s="41"/>
      <c r="I36" s="41">
        <f t="shared" si="8"/>
        <v>0</v>
      </c>
      <c r="J36" s="41">
        <v>0</v>
      </c>
      <c r="K36" s="63"/>
      <c r="L36" s="66"/>
    </row>
    <row r="37" s="1" customFormat="1" ht="14.25" spans="1:12">
      <c r="A37" s="46"/>
      <c r="B37" s="47"/>
      <c r="C37" s="37"/>
      <c r="D37" s="47"/>
      <c r="E37" s="48"/>
      <c r="F37" s="39"/>
      <c r="G37" s="58" t="s">
        <v>160</v>
      </c>
      <c r="H37" s="41"/>
      <c r="I37" s="41">
        <f t="shared" si="8"/>
        <v>0</v>
      </c>
      <c r="J37" s="41">
        <v>0</v>
      </c>
      <c r="K37" s="63"/>
      <c r="L37" s="47"/>
    </row>
    <row r="38" s="1" customFormat="1" ht="14.25" spans="1:12">
      <c r="A38" s="59" t="s">
        <v>100</v>
      </c>
      <c r="B38" s="49">
        <f>B30+B31</f>
        <v>7237</v>
      </c>
      <c r="C38" s="49">
        <f t="shared" ref="C38:H38" si="9">C30+C31</f>
        <v>7415</v>
      </c>
      <c r="D38" s="49">
        <f t="shared" si="9"/>
        <v>178</v>
      </c>
      <c r="E38" s="51">
        <f>D38/B38</f>
        <v>0.0245958270001382</v>
      </c>
      <c r="F38" s="57"/>
      <c r="G38" s="60" t="s">
        <v>161</v>
      </c>
      <c r="H38" s="54">
        <f t="shared" si="9"/>
        <v>7237</v>
      </c>
      <c r="I38" s="54">
        <f t="shared" si="8"/>
        <v>7415</v>
      </c>
      <c r="J38" s="54">
        <f>J30+J31</f>
        <v>178</v>
      </c>
      <c r="K38" s="51">
        <f>J38/H38</f>
        <v>0.0245958270001382</v>
      </c>
      <c r="L38" s="64"/>
    </row>
  </sheetData>
  <mergeCells count="14">
    <mergeCell ref="A1:L1"/>
    <mergeCell ref="K2:L2"/>
    <mergeCell ref="A3:E3"/>
    <mergeCell ref="G3:K3"/>
    <mergeCell ref="D4:E4"/>
    <mergeCell ref="J4:K4"/>
    <mergeCell ref="A4:A5"/>
    <mergeCell ref="B4:B5"/>
    <mergeCell ref="C4:C5"/>
    <mergeCell ref="F3:F5"/>
    <mergeCell ref="G4:G5"/>
    <mergeCell ref="H4:H5"/>
    <mergeCell ref="I4:I5"/>
    <mergeCell ref="L3:L5"/>
  </mergeCells>
  <printOptions horizontalCentered="1"/>
  <pageMargins left="0.751388888888889" right="0.751388888888889" top="1" bottom="1" header="0.5" footer="0.5"/>
  <pageSetup paperSize="9" scale="6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1"/>
  <sheetViews>
    <sheetView topLeftCell="E1" workbookViewId="0">
      <selection activeCell="G32" sqref="G32"/>
    </sheetView>
  </sheetViews>
  <sheetFormatPr defaultColWidth="43.25" defaultRowHeight="13.5"/>
  <cols>
    <col min="1" max="1" width="40.625" style="1" customWidth="1"/>
    <col min="2" max="4" width="9.625" style="1" customWidth="1"/>
    <col min="5" max="5" width="9.625" style="3" customWidth="1"/>
    <col min="6" max="6" width="9.625" style="1" customWidth="1"/>
    <col min="7" max="7" width="46.625" style="1" customWidth="1"/>
    <col min="8" max="12" width="9.625" style="1" customWidth="1"/>
    <col min="13" max="16378" width="43.25" style="1" customWidth="1"/>
    <col min="16379" max="16384" width="43.25" style="1"/>
  </cols>
  <sheetData>
    <row r="1" s="1" customFormat="1" ht="28.5" spans="1:12">
      <c r="A1" s="4" t="s">
        <v>162</v>
      </c>
      <c r="B1" s="4"/>
      <c r="C1" s="4"/>
      <c r="D1" s="4"/>
      <c r="E1" s="5"/>
      <c r="F1" s="4"/>
      <c r="G1" s="4"/>
      <c r="H1" s="4"/>
      <c r="I1" s="4"/>
      <c r="J1" s="4"/>
      <c r="K1" s="5"/>
      <c r="L1" s="4"/>
    </row>
    <row r="2" s="1" customFormat="1" ht="27" spans="1:12">
      <c r="A2" s="6"/>
      <c r="B2" s="6"/>
      <c r="C2" s="6"/>
      <c r="D2" s="7"/>
      <c r="E2" s="3"/>
      <c r="L2" s="30" t="s">
        <v>1</v>
      </c>
    </row>
    <row r="3" s="2" customFormat="1" spans="1:12">
      <c r="A3" s="8" t="s">
        <v>2</v>
      </c>
      <c r="B3" s="8"/>
      <c r="C3" s="8"/>
      <c r="D3" s="8"/>
      <c r="E3" s="9"/>
      <c r="F3" s="10" t="s">
        <v>3</v>
      </c>
      <c r="G3" s="11" t="s">
        <v>4</v>
      </c>
      <c r="H3" s="12"/>
      <c r="I3" s="12"/>
      <c r="J3" s="12"/>
      <c r="K3" s="31"/>
      <c r="L3" s="8" t="s">
        <v>3</v>
      </c>
    </row>
    <row r="4" s="2" customFormat="1" spans="1:12">
      <c r="A4" s="8" t="s">
        <v>5</v>
      </c>
      <c r="B4" s="13" t="s">
        <v>6</v>
      </c>
      <c r="C4" s="13" t="s">
        <v>7</v>
      </c>
      <c r="D4" s="14" t="s">
        <v>8</v>
      </c>
      <c r="E4" s="15"/>
      <c r="F4" s="10"/>
      <c r="G4" s="16" t="s">
        <v>5</v>
      </c>
      <c r="H4" s="13" t="s">
        <v>6</v>
      </c>
      <c r="I4" s="13" t="s">
        <v>7</v>
      </c>
      <c r="J4" s="14" t="s">
        <v>8</v>
      </c>
      <c r="K4" s="15"/>
      <c r="L4" s="8"/>
    </row>
    <row r="5" s="2" customFormat="1" spans="1:12">
      <c r="A5" s="8"/>
      <c r="B5" s="13"/>
      <c r="C5" s="13"/>
      <c r="D5" s="14" t="s">
        <v>9</v>
      </c>
      <c r="E5" s="15" t="s">
        <v>10</v>
      </c>
      <c r="F5" s="10"/>
      <c r="G5" s="17"/>
      <c r="H5" s="13"/>
      <c r="I5" s="13"/>
      <c r="J5" s="14" t="s">
        <v>9</v>
      </c>
      <c r="K5" s="15" t="s">
        <v>10</v>
      </c>
      <c r="L5" s="8"/>
    </row>
    <row r="6" s="2" customFormat="1" ht="14.25" spans="1:12">
      <c r="A6" s="18" t="s">
        <v>163</v>
      </c>
      <c r="B6" s="19">
        <f>SUM(B7:B13)</f>
        <v>6825</v>
      </c>
      <c r="C6" s="19">
        <f>SUM(C7:C13)</f>
        <v>7519</v>
      </c>
      <c r="D6" s="19">
        <f>SUM(D7:D13)</f>
        <v>694</v>
      </c>
      <c r="E6" s="20">
        <f>D6/B6</f>
        <v>0.101684981684982</v>
      </c>
      <c r="F6" s="21"/>
      <c r="G6" s="18" t="s">
        <v>164</v>
      </c>
      <c r="H6" s="22">
        <f>SUM(H7:H13)</f>
        <v>5588</v>
      </c>
      <c r="I6" s="22">
        <f>SUM(I7:I13)</f>
        <v>6880</v>
      </c>
      <c r="J6" s="22">
        <f>SUM(J7:J13)</f>
        <v>1292</v>
      </c>
      <c r="K6" s="21">
        <f>J6/H6</f>
        <v>0.231209735146743</v>
      </c>
      <c r="L6" s="21"/>
    </row>
    <row r="7" s="2" customFormat="1" ht="14.25" spans="1:12">
      <c r="A7" s="23" t="s">
        <v>165</v>
      </c>
      <c r="B7" s="24"/>
      <c r="C7" s="24">
        <f>D7+B7</f>
        <v>0</v>
      </c>
      <c r="D7" s="25"/>
      <c r="E7" s="20" t="e">
        <f>D7/B7</f>
        <v>#DIV/0!</v>
      </c>
      <c r="F7" s="21"/>
      <c r="G7" s="23" t="s">
        <v>166</v>
      </c>
      <c r="H7" s="26"/>
      <c r="I7" s="21"/>
      <c r="J7" s="21"/>
      <c r="K7" s="21" t="e">
        <f t="shared" ref="K7:K21" si="0">J7/H7</f>
        <v>#DIV/0!</v>
      </c>
      <c r="L7" s="21"/>
    </row>
    <row r="8" s="2" customFormat="1" ht="14.25" spans="1:12">
      <c r="A8" s="23" t="s">
        <v>167</v>
      </c>
      <c r="B8" s="24">
        <v>4157</v>
      </c>
      <c r="C8" s="24">
        <f>D8+B8</f>
        <v>5217</v>
      </c>
      <c r="D8" s="27">
        <v>1060</v>
      </c>
      <c r="E8" s="20">
        <f>D8/B8</f>
        <v>0.254991580466683</v>
      </c>
      <c r="F8" s="21"/>
      <c r="G8" s="23" t="s">
        <v>168</v>
      </c>
      <c r="H8" s="26">
        <v>3696</v>
      </c>
      <c r="I8" s="28">
        <f>J8+H8</f>
        <v>5053</v>
      </c>
      <c r="J8" s="28">
        <v>1357</v>
      </c>
      <c r="K8" s="21">
        <f t="shared" si="0"/>
        <v>0.36715367965368</v>
      </c>
      <c r="L8" s="21"/>
    </row>
    <row r="9" s="2" customFormat="1" ht="14.25" spans="1:12">
      <c r="A9" s="23" t="s">
        <v>169</v>
      </c>
      <c r="B9" s="24">
        <v>2668</v>
      </c>
      <c r="C9" s="24">
        <f>D9+B9</f>
        <v>2302</v>
      </c>
      <c r="D9" s="28">
        <v>-366</v>
      </c>
      <c r="E9" s="20">
        <f>D9/B9</f>
        <v>-0.137181409295352</v>
      </c>
      <c r="F9" s="21"/>
      <c r="G9" s="23" t="s">
        <v>170</v>
      </c>
      <c r="H9" s="26">
        <v>1892</v>
      </c>
      <c r="I9" s="28">
        <f>J9+H9</f>
        <v>1827</v>
      </c>
      <c r="J9" s="28">
        <v>-65</v>
      </c>
      <c r="K9" s="21">
        <f t="shared" si="0"/>
        <v>-0.0343551797040169</v>
      </c>
      <c r="L9" s="21"/>
    </row>
    <row r="10" s="2" customFormat="1" ht="27" spans="1:12">
      <c r="A10" s="23" t="s">
        <v>171</v>
      </c>
      <c r="B10" s="29"/>
      <c r="C10" s="29"/>
      <c r="D10" s="21"/>
      <c r="E10" s="20"/>
      <c r="F10" s="21"/>
      <c r="G10" s="23" t="s">
        <v>172</v>
      </c>
      <c r="H10" s="26"/>
      <c r="I10" s="28"/>
      <c r="J10" s="28"/>
      <c r="K10" s="21" t="e">
        <f t="shared" si="0"/>
        <v>#DIV/0!</v>
      </c>
      <c r="L10" s="21"/>
    </row>
    <row r="11" s="2" customFormat="1" ht="14.25" spans="1:12">
      <c r="A11" s="23" t="s">
        <v>173</v>
      </c>
      <c r="B11" s="29"/>
      <c r="C11" s="29"/>
      <c r="D11" s="21"/>
      <c r="E11" s="20"/>
      <c r="F11" s="21"/>
      <c r="G11" s="23" t="s">
        <v>174</v>
      </c>
      <c r="H11" s="26"/>
      <c r="I11" s="28"/>
      <c r="J11" s="28"/>
      <c r="K11" s="21" t="e">
        <f t="shared" si="0"/>
        <v>#DIV/0!</v>
      </c>
      <c r="L11" s="21"/>
    </row>
    <row r="12" s="2" customFormat="1" ht="14.25" spans="1:12">
      <c r="A12" s="23" t="s">
        <v>175</v>
      </c>
      <c r="B12" s="29"/>
      <c r="C12" s="29"/>
      <c r="D12" s="21"/>
      <c r="E12" s="20"/>
      <c r="F12" s="21"/>
      <c r="G12" s="23" t="s">
        <v>176</v>
      </c>
      <c r="H12" s="26"/>
      <c r="I12" s="28"/>
      <c r="J12" s="28"/>
      <c r="K12" s="21" t="e">
        <f t="shared" si="0"/>
        <v>#DIV/0!</v>
      </c>
      <c r="L12" s="21"/>
    </row>
    <row r="13" s="2" customFormat="1" ht="14.25" spans="1:12">
      <c r="A13" s="23" t="s">
        <v>177</v>
      </c>
      <c r="B13" s="29"/>
      <c r="C13" s="29"/>
      <c r="D13" s="21"/>
      <c r="E13" s="20"/>
      <c r="F13" s="21"/>
      <c r="G13" s="23" t="s">
        <v>178</v>
      </c>
      <c r="H13" s="26"/>
      <c r="I13" s="28"/>
      <c r="J13" s="28"/>
      <c r="K13" s="21" t="e">
        <f t="shared" si="0"/>
        <v>#DIV/0!</v>
      </c>
      <c r="L13" s="21"/>
    </row>
    <row r="14" s="2" customFormat="1" ht="14.25" spans="1:12">
      <c r="A14" s="21"/>
      <c r="B14" s="21"/>
      <c r="C14" s="21"/>
      <c r="D14" s="21"/>
      <c r="E14" s="20"/>
      <c r="F14" s="21"/>
      <c r="G14" s="18" t="s">
        <v>179</v>
      </c>
      <c r="H14" s="22">
        <f>H18+H20</f>
        <v>1237</v>
      </c>
      <c r="I14" s="22">
        <f>I18+I20</f>
        <v>639</v>
      </c>
      <c r="J14" s="22">
        <f>J18+J20</f>
        <v>-598</v>
      </c>
      <c r="K14" s="21">
        <f t="shared" si="0"/>
        <v>-0.483427647534357</v>
      </c>
      <c r="L14" s="21"/>
    </row>
    <row r="15" s="2" customFormat="1" ht="14.25" spans="1:12">
      <c r="A15" s="21"/>
      <c r="B15" s="21"/>
      <c r="C15" s="21"/>
      <c r="D15" s="21"/>
      <c r="E15" s="20"/>
      <c r="F15" s="21"/>
      <c r="G15" s="18" t="s">
        <v>180</v>
      </c>
      <c r="H15" s="22">
        <f>H19+H21</f>
        <v>9572</v>
      </c>
      <c r="I15" s="22">
        <f>I19+I21</f>
        <v>8974</v>
      </c>
      <c r="J15" s="22">
        <f>J19+J21</f>
        <v>-598</v>
      </c>
      <c r="K15" s="21">
        <f t="shared" si="0"/>
        <v>-0.0624738821562892</v>
      </c>
      <c r="L15" s="21"/>
    </row>
    <row r="16" s="2" customFormat="1" ht="14.25" spans="1:12">
      <c r="A16" s="21"/>
      <c r="B16" s="21"/>
      <c r="C16" s="21"/>
      <c r="D16" s="21"/>
      <c r="E16" s="20"/>
      <c r="F16" s="21"/>
      <c r="G16" s="23" t="s">
        <v>181</v>
      </c>
      <c r="H16" s="26"/>
      <c r="I16" s="28"/>
      <c r="J16" s="28"/>
      <c r="K16" s="21" t="e">
        <f t="shared" si="0"/>
        <v>#DIV/0!</v>
      </c>
      <c r="L16" s="21"/>
    </row>
    <row r="17" s="2" customFormat="1" ht="14.25" spans="1:12">
      <c r="A17" s="21"/>
      <c r="B17" s="21"/>
      <c r="C17" s="21"/>
      <c r="D17" s="21"/>
      <c r="E17" s="20"/>
      <c r="F17" s="21"/>
      <c r="G17" s="23" t="s">
        <v>182</v>
      </c>
      <c r="H17" s="26"/>
      <c r="I17" s="28"/>
      <c r="J17" s="28"/>
      <c r="K17" s="21" t="e">
        <f t="shared" si="0"/>
        <v>#DIV/0!</v>
      </c>
      <c r="L17" s="21"/>
    </row>
    <row r="18" s="2" customFormat="1" ht="14.25" spans="1:12">
      <c r="A18" s="21"/>
      <c r="B18" s="21"/>
      <c r="C18" s="21"/>
      <c r="D18" s="21"/>
      <c r="E18" s="20"/>
      <c r="F18" s="21"/>
      <c r="G18" s="23" t="s">
        <v>183</v>
      </c>
      <c r="H18" s="26">
        <v>461</v>
      </c>
      <c r="I18" s="28">
        <f>J18+H18</f>
        <v>164</v>
      </c>
      <c r="J18" s="28">
        <v>-297</v>
      </c>
      <c r="K18" s="21">
        <f t="shared" si="0"/>
        <v>-0.644251626898048</v>
      </c>
      <c r="L18" s="21"/>
    </row>
    <row r="19" s="2" customFormat="1" ht="14.25" spans="1:12">
      <c r="A19" s="21"/>
      <c r="B19" s="21"/>
      <c r="C19" s="21"/>
      <c r="D19" s="21"/>
      <c r="E19" s="20"/>
      <c r="F19" s="21"/>
      <c r="G19" s="23" t="s">
        <v>184</v>
      </c>
      <c r="H19" s="26">
        <v>3669</v>
      </c>
      <c r="I19" s="28">
        <f>J19+H19</f>
        <v>3372</v>
      </c>
      <c r="J19" s="28">
        <v>-297</v>
      </c>
      <c r="K19" s="21">
        <f t="shared" si="0"/>
        <v>-0.0809484873262469</v>
      </c>
      <c r="L19" s="21"/>
    </row>
    <row r="20" s="2" customFormat="1" ht="14.25" spans="1:12">
      <c r="A20" s="21"/>
      <c r="B20" s="21"/>
      <c r="C20" s="21"/>
      <c r="D20" s="21"/>
      <c r="E20" s="20"/>
      <c r="F20" s="21"/>
      <c r="G20" s="23" t="s">
        <v>185</v>
      </c>
      <c r="H20" s="26">
        <v>776</v>
      </c>
      <c r="I20" s="28">
        <f>J20+H20</f>
        <v>475</v>
      </c>
      <c r="J20" s="28">
        <v>-301</v>
      </c>
      <c r="K20" s="21">
        <f t="shared" si="0"/>
        <v>-0.387886597938144</v>
      </c>
      <c r="L20" s="21"/>
    </row>
    <row r="21" s="2" customFormat="1" ht="14.25" spans="1:12">
      <c r="A21" s="21"/>
      <c r="B21" s="21"/>
      <c r="C21" s="21"/>
      <c r="D21" s="21"/>
      <c r="E21" s="20"/>
      <c r="F21" s="21"/>
      <c r="G21" s="23" t="s">
        <v>186</v>
      </c>
      <c r="H21" s="26">
        <v>5903</v>
      </c>
      <c r="I21" s="28">
        <f>J21+H21</f>
        <v>5602</v>
      </c>
      <c r="J21" s="28">
        <v>-301</v>
      </c>
      <c r="K21" s="21">
        <f t="shared" si="0"/>
        <v>-0.0509910215144842</v>
      </c>
      <c r="L21" s="21"/>
    </row>
    <row r="22" s="2" customFormat="1" ht="27" spans="1:12">
      <c r="A22" s="21"/>
      <c r="B22" s="21"/>
      <c r="C22" s="21"/>
      <c r="D22" s="21"/>
      <c r="E22" s="20"/>
      <c r="F22" s="21"/>
      <c r="G22" s="23" t="s">
        <v>187</v>
      </c>
      <c r="H22" s="21"/>
      <c r="I22" s="21"/>
      <c r="J22" s="21"/>
      <c r="K22" s="21"/>
      <c r="L22" s="21"/>
    </row>
    <row r="23" s="2" customFormat="1" ht="27" spans="1:12">
      <c r="A23" s="21"/>
      <c r="B23" s="21"/>
      <c r="C23" s="21"/>
      <c r="D23" s="21"/>
      <c r="E23" s="20"/>
      <c r="F23" s="21"/>
      <c r="G23" s="23" t="s">
        <v>188</v>
      </c>
      <c r="H23" s="21"/>
      <c r="I23" s="21"/>
      <c r="J23" s="21"/>
      <c r="K23" s="21"/>
      <c r="L23" s="21"/>
    </row>
    <row r="24" s="2" customFormat="1" spans="1:12">
      <c r="A24" s="21"/>
      <c r="B24" s="21"/>
      <c r="C24" s="21"/>
      <c r="D24" s="21"/>
      <c r="E24" s="20"/>
      <c r="F24" s="21"/>
      <c r="G24" s="23" t="s">
        <v>189</v>
      </c>
      <c r="H24" s="21"/>
      <c r="I24" s="21"/>
      <c r="J24" s="21"/>
      <c r="K24" s="21"/>
      <c r="L24" s="21"/>
    </row>
    <row r="25" s="2" customFormat="1" spans="1:12">
      <c r="A25" s="21"/>
      <c r="B25" s="21"/>
      <c r="C25" s="21"/>
      <c r="D25" s="21"/>
      <c r="E25" s="20"/>
      <c r="F25" s="21"/>
      <c r="G25" s="23" t="s">
        <v>190</v>
      </c>
      <c r="H25" s="21"/>
      <c r="I25" s="21"/>
      <c r="J25" s="21"/>
      <c r="K25" s="21"/>
      <c r="L25" s="21"/>
    </row>
    <row r="26" s="2" customFormat="1" spans="1:12">
      <c r="A26" s="21"/>
      <c r="B26" s="21"/>
      <c r="C26" s="21"/>
      <c r="D26" s="21"/>
      <c r="E26" s="20"/>
      <c r="F26" s="21"/>
      <c r="G26" s="23" t="s">
        <v>191</v>
      </c>
      <c r="H26" s="21"/>
      <c r="I26" s="21"/>
      <c r="J26" s="21"/>
      <c r="K26" s="21"/>
      <c r="L26" s="21"/>
    </row>
    <row r="27" s="2" customFormat="1" spans="1:12">
      <c r="A27" s="21"/>
      <c r="B27" s="21"/>
      <c r="C27" s="21"/>
      <c r="D27" s="21"/>
      <c r="E27" s="20"/>
      <c r="F27" s="21"/>
      <c r="G27" s="23" t="s">
        <v>192</v>
      </c>
      <c r="H27" s="21"/>
      <c r="I27" s="21"/>
      <c r="J27" s="21"/>
      <c r="K27" s="21"/>
      <c r="L27" s="21"/>
    </row>
    <row r="28" s="2" customFormat="1" spans="1:12">
      <c r="A28" s="21"/>
      <c r="B28" s="21"/>
      <c r="C28" s="21"/>
      <c r="D28" s="21"/>
      <c r="E28" s="20"/>
      <c r="F28" s="21"/>
      <c r="G28" s="23" t="s">
        <v>193</v>
      </c>
      <c r="H28" s="21"/>
      <c r="I28" s="21"/>
      <c r="J28" s="21"/>
      <c r="K28" s="21"/>
      <c r="L28" s="21"/>
    </row>
    <row r="29" s="2" customFormat="1" spans="1:12">
      <c r="A29" s="21"/>
      <c r="B29" s="21"/>
      <c r="C29" s="21"/>
      <c r="D29" s="21"/>
      <c r="E29" s="20"/>
      <c r="F29" s="21"/>
      <c r="G29" s="23" t="s">
        <v>194</v>
      </c>
      <c r="H29" s="21"/>
      <c r="I29" s="21"/>
      <c r="J29" s="21"/>
      <c r="K29" s="21"/>
      <c r="L29" s="21"/>
    </row>
    <row r="30" s="2" customFormat="1" spans="1:12">
      <c r="A30" s="21"/>
      <c r="B30" s="21"/>
      <c r="C30" s="21"/>
      <c r="D30" s="21"/>
      <c r="E30" s="20"/>
      <c r="F30" s="21"/>
      <c r="G30" s="21"/>
      <c r="H30" s="21"/>
      <c r="I30" s="21"/>
      <c r="J30" s="21"/>
      <c r="K30" s="21"/>
      <c r="L30" s="21"/>
    </row>
    <row r="31" s="2" customFormat="1" spans="1:12">
      <c r="A31" s="21"/>
      <c r="B31" s="21"/>
      <c r="C31" s="21"/>
      <c r="D31" s="21"/>
      <c r="E31" s="20"/>
      <c r="F31" s="21"/>
      <c r="G31" s="21"/>
      <c r="H31" s="21"/>
      <c r="I31" s="21"/>
      <c r="J31" s="21"/>
      <c r="K31" s="21"/>
      <c r="L31" s="21"/>
    </row>
  </sheetData>
  <mergeCells count="13">
    <mergeCell ref="A1:L1"/>
    <mergeCell ref="A3:E3"/>
    <mergeCell ref="G3:K3"/>
    <mergeCell ref="D4:E4"/>
    <mergeCell ref="J4:K4"/>
    <mergeCell ref="A4:A5"/>
    <mergeCell ref="B4:B5"/>
    <mergeCell ref="C4:C5"/>
    <mergeCell ref="F3:F5"/>
    <mergeCell ref="G4:G5"/>
    <mergeCell ref="H4:H5"/>
    <mergeCell ref="I4:I5"/>
    <mergeCell ref="L3:L5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</vt:lpstr>
      <vt:lpstr>政府性基金预算</vt:lpstr>
      <vt:lpstr>社会保险基金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yscz</dc:creator>
  <cp:lastModifiedBy>Administrator</cp:lastModifiedBy>
  <dcterms:created xsi:type="dcterms:W3CDTF">2017-09-13T03:05:00Z</dcterms:created>
  <cp:lastPrinted>2021-12-09T03:02:00Z</cp:lastPrinted>
  <dcterms:modified xsi:type="dcterms:W3CDTF">2024-01-19T11:51:00Z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KSORubyTemplateID" linkTarget="0">
    <vt:lpwstr>14</vt:lpwstr>
  </property>
  <property fmtid="{D5CDD505-2E9C-101B-9397-08002B2CF9AE}" pid="4" name="ICV">
    <vt:lpwstr>ACD67427A97B406585E9903D9A1DB93D</vt:lpwstr>
  </property>
</Properties>
</file>