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902" activeTab="1"/>
  </bookViews>
  <sheets>
    <sheet name="本级一般公共预算收" sheetId="1" r:id="rId1"/>
    <sheet name="本级一般公共预算支" sheetId="7" r:id="rId2"/>
    <sheet name="支出经济分类" sheetId="8" r:id="rId3"/>
    <sheet name="本级基金收" sheetId="3" r:id="rId4"/>
    <sheet name="本级基金支" sheetId="4" r:id="rId5"/>
    <sheet name="本级社保收" sheetId="5" r:id="rId6"/>
    <sheet name="本级社保支" sheetId="6" r:id="rId7"/>
    <sheet name="绩效目标表 " sheetId="17" r:id="rId8"/>
  </sheets>
  <definedNames>
    <definedName name="_xlnm._FilterDatabase" localSheetId="0" hidden="1">本级一般公共预算收!$A$6:$K$115</definedName>
    <definedName name="_xlnm._FilterDatabase" localSheetId="1" hidden="1">本级一般公共预算支!$A$6:$M$770</definedName>
    <definedName name="_xlnm._FilterDatabase" localSheetId="2" hidden="1">支出经济分类!$A$5:$XEY$87</definedName>
    <definedName name="_xlnm._FilterDatabase" localSheetId="4" hidden="1">本级基金支!$A$6:$M$110</definedName>
    <definedName name="_xlnm._FilterDatabase" localSheetId="7" hidden="1">'绩效目标表 '!$A$5:$M$111</definedName>
    <definedName name="_xlnm.Print_Area" localSheetId="2">支出经济分类!$A$1:$F$87</definedName>
    <definedName name="_xlnm.Print_Titles" localSheetId="4">本级基金支!$4:$6</definedName>
    <definedName name="_xlnm.Print_Titles" localSheetId="0">本级一般公共预算收!$2:$6</definedName>
    <definedName name="_xlnm.Print_Titles" localSheetId="1">本级一般公共预算支!$4:$6</definedName>
    <definedName name="_xlnm.Print_Titles" localSheetId="2">支出经济分类!$4:$5</definedName>
    <definedName name="_xlnm.Print_Titles" localSheetId="7">'绩效目标表 '!$4:$5</definedName>
    <definedName name="_xlnm.Print_Area" localSheetId="0">本级一般公共预算收!$A$1:$K$110</definedName>
  </definedNames>
  <calcPr calcId="144525"/>
</workbook>
</file>

<file path=xl/sharedStrings.xml><?xml version="1.0" encoding="utf-8"?>
<sst xmlns="http://schemas.openxmlformats.org/spreadsheetml/2006/main" count="3148" uniqueCount="1690">
  <si>
    <t>附件1</t>
  </si>
  <si>
    <t>雁山区一般公共预算2026年收入预算(草案）</t>
  </si>
  <si>
    <t>单位：万元</t>
  </si>
  <si>
    <t>项目</t>
  </si>
  <si>
    <t>2025年</t>
  </si>
  <si>
    <t>2026年预算</t>
  </si>
  <si>
    <t>备注</t>
  </si>
  <si>
    <t>年初      预算</t>
  </si>
  <si>
    <t>执行数</t>
  </si>
  <si>
    <t>完成预算(%)</t>
  </si>
  <si>
    <t>2024年决算数</t>
  </si>
  <si>
    <t>比上年完成数增减</t>
  </si>
  <si>
    <t>建议数</t>
  </si>
  <si>
    <t>比2025年执行数增减</t>
  </si>
  <si>
    <t>金额</t>
  </si>
  <si>
    <t>%</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</si>
  <si>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</si>
  <si>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</si>
  <si>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</si>
  <si>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</si>
  <si>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</si>
  <si>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</si>
  <si>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</si>
  <si>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</si>
  <si>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</si>
  <si>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</si>
  <si>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</si>
  <si>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</si>
  <si>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</si>
  <si>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</si>
  <si>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</si>
  <si>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</si>
  <si>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</si>
  <si>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</si>
  <si>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</si>
  <si>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</si>
  <si>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</si>
  <si>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</si>
  <si>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</si>
  <si>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</si>
  <si>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</si>
  <si>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一般公共预算收入小计</t>
  </si>
  <si>
    <t>转移性收入</t>
  </si>
  <si>
    <t>（一）上级补助收入</t>
  </si>
  <si>
    <t xml:space="preserve"> 1.返还性收入</t>
  </si>
  <si>
    <t xml:space="preserve">    所得税基数返还收入 </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</si>
  <si>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</si>
  <si>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</si>
  <si>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</si>
  <si>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</si>
  <si>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</si>
  <si>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2.一般性转移支付收入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</si>
  <si>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</si>
  <si>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</si>
  <si>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</si>
  <si>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</si>
  <si>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</si>
  <si>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</si>
  <si>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</si>
  <si>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</si>
  <si>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</si>
  <si>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</si>
  <si>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</si>
  <si>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</si>
  <si>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</si>
  <si>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</si>
  <si>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</si>
  <si>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</si>
  <si>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</si>
  <si>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</si>
  <si>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</si>
  <si>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</si>
  <si>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</si>
  <si>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</si>
  <si>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</si>
  <si>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</si>
  <si>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</si>
  <si>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</si>
  <si>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资源勘探工业信息等共同财政事权转移支付收入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</si>
  <si>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</si>
  <si>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</si>
  <si>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</si>
  <si>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</si>
  <si>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</si>
  <si>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</si>
  <si>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</si>
  <si>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xml:space="preserve">    其他一般性转移支付收入</t>
  </si>
  <si>
    <t xml:space="preserve"> 3.专项转移支付收入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</si>
  <si>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</si>
  <si>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</si>
  <si>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</si>
  <si>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</si>
  <si>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</si>
  <si>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</si>
  <si>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</si>
  <si>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</si>
  <si>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</si>
  <si>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</si>
  <si>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</si>
  <si>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</si>
  <si>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</si>
  <si>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</si>
  <si>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</si>
  <si>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</si>
  <si>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</si>
  <si>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</si>
  <si>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</si>
  <si>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</si>
  <si>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（二）下级上解收入</t>
  </si>
  <si>
    <t xml:space="preserve">    1.体制上解收入</t>
  </si>
  <si>
    <t xml:space="preserve">    2.专项上解收入</t>
  </si>
  <si>
    <t>（三）上年结余收入</t>
  </si>
  <si>
    <t xml:space="preserve">    1.上年结转</t>
  </si>
  <si>
    <t xml:space="preserve">    2. 净结余</t>
  </si>
  <si>
    <t>（四）调入资金</t>
  </si>
  <si>
    <t>（五）地方政府一般债务转贷收入</t>
  </si>
  <si>
    <t>（六）接受其他地区援助收入</t>
  </si>
  <si>
    <t>（七）动用预算稳定调节基金</t>
  </si>
  <si>
    <t>收入总计</t>
  </si>
  <si>
    <t>一般支出</t>
  </si>
  <si>
    <t>上解</t>
  </si>
  <si>
    <t>还本</t>
  </si>
  <si>
    <t>支出总计</t>
  </si>
  <si>
    <t>结余</t>
  </si>
  <si>
    <t>附件2</t>
  </si>
  <si>
    <t>雁山区一般公共预算2026年支出预算（草案）</t>
  </si>
  <si>
    <t>科目类别</t>
  </si>
  <si>
    <t>科目代码</t>
  </si>
  <si>
    <t>功能分类</t>
  </si>
  <si>
    <t>2025年预算</t>
  </si>
  <si>
    <t>比上年完成数      增减</t>
  </si>
  <si>
    <t>预算数</t>
  </si>
  <si>
    <t>比2025年年初预算数增减</t>
  </si>
  <si>
    <t>类</t>
  </si>
  <si>
    <t xml:space="preserve">  一般公共服务支出</t>
  </si>
  <si>
    <t>款</t>
  </si>
  <si>
    <t xml:space="preserve">    人大事务</t>
  </si>
  <si>
    <t>项</t>
  </si>
  <si>
    <t xml:space="preserve">      行政运行</t>
  </si>
  <si>
    <t xml:space="preserve">      一般行政管理事务</t>
  </si>
  <si>
    <t xml:space="preserve">      机关服务</t>
  </si>
  <si>
    <t xml:space="preserve">      人大会议</t>
  </si>
  <si>
    <t>2010107</t>
  </si>
  <si>
    <t xml:space="preserve">      人大代表履职能力提升</t>
  </si>
  <si>
    <t>2010108</t>
  </si>
  <si>
    <t xml:space="preserve">      代表工作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</si>
  <si>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</si>
  <si>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</si>
  <si>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</si>
  <si>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</si>
  <si>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</si>
  <si>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</si>
  <si>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</si>
  <si>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</si>
  <si>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其他政府办公厅(室)及相关机构事务支出</t>
  </si>
  <si>
    <t xml:space="preserve">    发展与改革事务</t>
  </si>
  <si>
    <t xml:space="preserve">      社会事业发展规划</t>
  </si>
  <si>
    <t xml:space="preserve">      其他发展与改革事务支出</t>
  </si>
  <si>
    <t xml:space="preserve">    统计信息事务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</si>
  <si>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</si>
  <si>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</si>
  <si>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</si>
  <si>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</si>
  <si>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</si>
  <si>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</si>
  <si>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</si>
  <si>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</si>
  <si>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</si>
  <si>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</si>
  <si>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</si>
  <si>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</si>
  <si>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</si>
  <si>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</si>
  <si>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其他审计事务支出</t>
  </si>
  <si>
    <t xml:space="preserve">    海关事务</t>
  </si>
  <si>
    <t xml:space="preserve">      其他海关事务支出</t>
  </si>
  <si>
    <t xml:space="preserve">    纪检监察事务</t>
  </si>
  <si>
    <t xml:space="preserve">      其他纪检监察事务支出</t>
  </si>
  <si>
    <t xml:space="preserve">    商贸事务</t>
  </si>
  <si>
    <t xml:space="preserve">      招商引资</t>
  </si>
  <si>
    <t xml:space="preserve">      其他商贸事务支出</t>
  </si>
  <si>
    <t xml:space="preserve">    知识产权事务</t>
  </si>
  <si>
    <t xml:space="preserve">      其他知识产权事务支出</t>
  </si>
  <si>
    <t xml:space="preserve">    民族事务</t>
  </si>
  <si>
    <t xml:space="preserve">      民族工作专项</t>
  </si>
  <si>
    <t xml:space="preserve">      其他民族事务支出</t>
  </si>
  <si>
    <t xml:space="preserve">    港澳台事务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</si>
  <si>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</si>
  <si>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</si>
  <si>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</si>
  <si>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</si>
  <si>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</si>
  <si>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</si>
  <si>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</si>
  <si>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</si>
  <si>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</si>
  <si>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</si>
  <si>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</si>
  <si>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</si>
  <si>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</si>
  <si>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</si>
  <si>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</si>
  <si>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</si>
  <si>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</si>
  <si>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</si>
  <si>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</si>
  <si>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</si>
  <si>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</si>
  <si>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</si>
  <si>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</si>
  <si>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</si>
  <si>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</si>
  <si>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其他网信事务支出</t>
  </si>
  <si>
    <t xml:space="preserve">    市场监督管理事务</t>
  </si>
  <si>
    <t xml:space="preserve">      经营主体管理</t>
  </si>
  <si>
    <t xml:space="preserve">      市场秩序执法</t>
  </si>
  <si>
    <t xml:space="preserve">      药品事务</t>
  </si>
  <si>
    <t xml:space="preserve">      食品安全监管</t>
  </si>
  <si>
    <t xml:space="preserve">      其他市场监督管理事务</t>
  </si>
  <si>
    <t xml:space="preserve">    社会工作事务</t>
  </si>
  <si>
    <t>2013904</t>
  </si>
  <si>
    <t xml:space="preserve">      其他社会工作事务支出</t>
  </si>
  <si>
    <t xml:space="preserve">    信访事务</t>
  </si>
  <si>
    <t xml:space="preserve">      信访业务</t>
  </si>
  <si>
    <t xml:space="preserve">      其他信访事务支出</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</si>
  <si>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</si>
  <si>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</si>
  <si>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</si>
  <si>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</si>
  <si>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</si>
  <si>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</si>
  <si>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</si>
  <si>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其他驻外机构支出</t>
  </si>
  <si>
    <t xml:space="preserve">    对外援助</t>
  </si>
  <si>
    <t xml:space="preserve">      对外援助</t>
  </si>
  <si>
    <t xml:space="preserve">    国际组织</t>
  </si>
  <si>
    <t xml:space="preserve">      其他国际组织支出</t>
  </si>
  <si>
    <t xml:space="preserve">    对外合作与交流</t>
  </si>
  <si>
    <t xml:space="preserve">      其他对外合作与交流支出</t>
  </si>
  <si>
    <t xml:space="preserve">    对外宣传</t>
  </si>
  <si>
    <t xml:space="preserve">      对外宣传</t>
  </si>
  <si>
    <t xml:space="preserve">    边界勘界联检</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</si>
  <si>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</si>
  <si>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</si>
  <si>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</si>
  <si>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</si>
  <si>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</si>
  <si>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</si>
  <si>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军费</t>
  </si>
  <si>
    <t xml:space="preserve">      其他军费支出</t>
  </si>
  <si>
    <t xml:space="preserve">    国防科研事业</t>
  </si>
  <si>
    <t xml:space="preserve">      国防科研事业</t>
  </si>
  <si>
    <t xml:space="preserve">    专项工程</t>
  </si>
  <si>
    <t xml:space="preserve">      专项工程</t>
  </si>
  <si>
    <t xml:space="preserve">    国防动员</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</si>
  <si>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</si>
  <si>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</si>
  <si>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</si>
  <si>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</si>
  <si>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</si>
  <si>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</si>
  <si>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</si>
  <si>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其他武装警察部队支出</t>
  </si>
  <si>
    <t xml:space="preserve">    公安</t>
  </si>
  <si>
    <t xml:space="preserve">      其他公安支出</t>
  </si>
  <si>
    <t xml:space="preserve">    国家安全</t>
  </si>
  <si>
    <t xml:space="preserve">      其他国家安全支出</t>
  </si>
  <si>
    <t xml:space="preserve">    检察</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</si>
  <si>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</si>
  <si>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</si>
  <si>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</si>
  <si>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</si>
  <si>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</si>
  <si>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</si>
  <si>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</si>
  <si>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</si>
  <si>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</si>
  <si>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</si>
  <si>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</si>
  <si>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</si>
  <si>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</si>
  <si>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</si>
  <si>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</si>
  <si>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</si>
  <si>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其他监狱支出</t>
  </si>
  <si>
    <t xml:space="preserve">    强制隔离戒毒</t>
  </si>
  <si>
    <t xml:space="preserve">      其他强制隔离戒毒支出</t>
  </si>
  <si>
    <t xml:space="preserve">    国家保密</t>
  </si>
  <si>
    <t xml:space="preserve">      其他国家保密支出</t>
  </si>
  <si>
    <t xml:space="preserve">    缉私警察</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</si>
  <si>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</si>
  <si>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</si>
  <si>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</si>
  <si>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</si>
  <si>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</si>
  <si>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</si>
  <si>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</si>
  <si>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</si>
  <si>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</si>
  <si>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</si>
  <si>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</si>
  <si>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</si>
  <si>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</si>
  <si>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</si>
  <si>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</si>
  <si>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其他职业教育支出</t>
  </si>
  <si>
    <t xml:space="preserve">    成人教育</t>
  </si>
  <si>
    <t xml:space="preserve">      其他成人教育支出</t>
  </si>
  <si>
    <t xml:space="preserve">    广播电视教育</t>
  </si>
  <si>
    <t xml:space="preserve">      其他广播电视教育支出</t>
  </si>
  <si>
    <t xml:space="preserve">    留学教育</t>
  </si>
  <si>
    <t xml:space="preserve">      其他留学教育支出</t>
  </si>
  <si>
    <t xml:space="preserve">    特殊教育</t>
  </si>
  <si>
    <t xml:space="preserve">      其他特殊教育支出</t>
  </si>
  <si>
    <t xml:space="preserve">    进修及培训</t>
  </si>
  <si>
    <t xml:space="preserve">      培训支出</t>
  </si>
  <si>
    <t xml:space="preserve">    教育费附加安排的支出</t>
  </si>
  <si>
    <t xml:space="preserve">      农村中小学校舍建设</t>
  </si>
  <si>
    <t xml:space="preserve">      农村中小学教学设施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</si>
  <si>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</si>
  <si>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</si>
  <si>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</si>
  <si>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</si>
  <si>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</si>
  <si>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</si>
  <si>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</si>
  <si>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其他基础研究支出</t>
  </si>
  <si>
    <t xml:space="preserve">    应用研究</t>
  </si>
  <si>
    <t xml:space="preserve">      其他应用研究支出</t>
  </si>
  <si>
    <t xml:space="preserve">    技术研究与开发</t>
  </si>
  <si>
    <t xml:space="preserve">      其他技术研究与开发支出</t>
  </si>
  <si>
    <t xml:space="preserve">    科技条件与服务</t>
  </si>
  <si>
    <t xml:space="preserve">      其他科技条件与服务支出</t>
  </si>
  <si>
    <t xml:space="preserve">    社会科学</t>
  </si>
  <si>
    <t xml:space="preserve">      其他社会科学支出</t>
  </si>
  <si>
    <t xml:space="preserve">    科学技术普及</t>
  </si>
  <si>
    <t xml:space="preserve">      机构运行</t>
  </si>
  <si>
    <t xml:space="preserve">      科普活动</t>
  </si>
  <si>
    <t xml:space="preserve">    科技交流与合作</t>
  </si>
  <si>
    <t xml:space="preserve">      其他科技交流与合作支出</t>
  </si>
  <si>
    <t xml:space="preserve">    科技重大项目</t>
  </si>
  <si>
    <t xml:space="preserve">      其他科技重大项目</t>
  </si>
  <si>
    <t xml:space="preserve">    其他科学技术支出</t>
  </si>
  <si>
    <t xml:space="preserve">      其他科学技术支出</t>
  </si>
  <si>
    <t xml:space="preserve">  文化旅游体育与传媒支出</t>
  </si>
  <si>
    <t xml:space="preserve">    文化和旅游</t>
  </si>
  <si>
    <t xml:space="preserve">      图书馆</t>
  </si>
  <si>
    <t xml:space="preserve">      群众文化</t>
  </si>
  <si>
    <t xml:space="preserve">      旅游宣传</t>
  </si>
  <si>
    <t xml:space="preserve">      文化和旅游管理事务</t>
  </si>
  <si>
    <t xml:space="preserve">      其他文化和旅游支出</t>
  </si>
  <si>
    <t xml:space="preserve">    文物</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</si>
  <si>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</si>
  <si>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</si>
  <si>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</si>
  <si>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</si>
  <si>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</si>
  <si>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</si>
  <si>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</si>
  <si>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</si>
  <si>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</si>
  <si>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</si>
  <si>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其他新闻出版电影支出</t>
  </si>
  <si>
    <t xml:space="preserve">    广播电视</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</si>
  <si>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</si>
  <si>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</si>
  <si>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</si>
  <si>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</si>
  <si>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</si>
  <si>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社会保障和就业支出</t>
  </si>
  <si>
    <t xml:space="preserve">    人力资源和社会保障管理事务</t>
  </si>
  <si>
    <t xml:space="preserve">      劳动保障监察</t>
  </si>
  <si>
    <t xml:space="preserve">      就业管理事务</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</si>
  <si>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</si>
  <si>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</si>
  <si>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</si>
  <si>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</si>
  <si>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</si>
  <si>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</si>
  <si>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</si>
  <si>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</si>
  <si>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</si>
  <si>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</si>
  <si>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</si>
  <si>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</si>
  <si>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</si>
  <si>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</si>
  <si>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</si>
  <si>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</si>
  <si>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</si>
  <si>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</si>
  <si>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</si>
  <si>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</si>
  <si>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</si>
  <si>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</si>
  <si>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</si>
  <si>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</si>
  <si>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</si>
  <si>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</si>
  <si>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</si>
  <si>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</si>
  <si>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</si>
  <si>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</si>
  <si>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</si>
  <si>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</si>
  <si>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</si>
  <si>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</si>
  <si>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</si>
  <si>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</si>
  <si>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</si>
  <si>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</si>
  <si>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</si>
  <si>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</si>
  <si>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军队转业干部安置</t>
  </si>
  <si>
    <t xml:space="preserve">      其他退役安置支出</t>
  </si>
  <si>
    <t xml:space="preserve">    社会福利</t>
  </si>
  <si>
    <t xml:space="preserve">      儿童福利</t>
  </si>
  <si>
    <t xml:space="preserve">      老年福利</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</si>
  <si>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</si>
  <si>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</si>
  <si>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</si>
  <si>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</si>
  <si>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</si>
  <si>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</si>
  <si>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</si>
  <si>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</si>
  <si>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</si>
  <si>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</si>
  <si>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</si>
  <si>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</si>
  <si>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</si>
  <si>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</si>
  <si>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</si>
  <si>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</si>
  <si>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</si>
  <si>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</si>
  <si>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</si>
  <si>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</si>
  <si>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交强险罚款收入补助基金支出</t>
  </si>
  <si>
    <t xml:space="preserve">    其他生活救助</t>
  </si>
  <si>
    <t xml:space="preserve">      其他城市生活救助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</si>
  <si>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</si>
  <si>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</si>
  <si>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</si>
  <si>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</si>
  <si>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</si>
  <si>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</si>
  <si>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</si>
  <si>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</si>
  <si>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</si>
  <si>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</si>
  <si>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</si>
  <si>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</si>
  <si>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</si>
  <si>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</si>
  <si>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</si>
  <si>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</si>
  <si>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</si>
  <si>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</si>
  <si>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</si>
  <si>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</si>
  <si>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</si>
  <si>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</si>
  <si>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</si>
  <si>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</si>
  <si>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</si>
  <si>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</si>
  <si>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</si>
  <si>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</si>
  <si>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</si>
  <si>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基本公共卫生服务</t>
  </si>
  <si>
    <t xml:space="preserve">      重大公共卫生服务</t>
  </si>
  <si>
    <t xml:space="preserve">      突发公共卫生事件应急处理</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</si>
  <si>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</si>
  <si>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</si>
  <si>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</si>
  <si>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</si>
  <si>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</si>
  <si>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</si>
  <si>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</si>
  <si>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</si>
  <si>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</si>
  <si>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</si>
  <si>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</si>
  <si>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</si>
  <si>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</si>
  <si>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</si>
  <si>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</si>
  <si>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</si>
  <si>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</si>
  <si>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</si>
  <si>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</si>
  <si>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</si>
  <si>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</si>
  <si>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</si>
  <si>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其他医疗保障管理事务支出</t>
  </si>
  <si>
    <t xml:space="preserve">    老龄卫生健康事务</t>
  </si>
  <si>
    <t xml:space="preserve">      老龄卫生健康事务</t>
  </si>
  <si>
    <t xml:space="preserve">    中医药事务</t>
  </si>
  <si>
    <t xml:space="preserve">      中医（民族医）药专项</t>
  </si>
  <si>
    <t xml:space="preserve">    疾病预防控制事务</t>
  </si>
  <si>
    <t xml:space="preserve">      其他疾病预防控制事务支出</t>
  </si>
  <si>
    <t xml:space="preserve">    托育服务</t>
  </si>
  <si>
    <t xml:space="preserve">      其他托育服务支出</t>
  </si>
  <si>
    <t xml:space="preserve">    其他卫生健康支出</t>
  </si>
  <si>
    <t xml:space="preserve">      其他卫生健康支出</t>
  </si>
  <si>
    <t xml:space="preserve">  节能环保支出</t>
  </si>
  <si>
    <t xml:space="preserve">    环境保护管理事务</t>
  </si>
  <si>
    <t xml:space="preserve">    环境监测与监察</t>
  </si>
  <si>
    <t xml:space="preserve">      其他环境监测与监察支出</t>
  </si>
  <si>
    <t xml:space="preserve">    污染防治</t>
  </si>
  <si>
    <t xml:space="preserve">      大气</t>
  </si>
  <si>
    <t xml:space="preserve">      水体</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</si>
  <si>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</si>
  <si>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</si>
  <si>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</si>
  <si>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</si>
  <si>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</si>
  <si>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</si>
  <si>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森林保护修复</t>
  </si>
  <si>
    <t xml:space="preserve">      森林管护</t>
  </si>
  <si>
    <t xml:space="preserve">    风沙荒漠治理</t>
  </si>
  <si>
    <t xml:space="preserve">      其他风沙荒漠治理支出</t>
  </si>
  <si>
    <t xml:space="preserve">    退牧还草</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</si>
  <si>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</si>
  <si>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</si>
  <si>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</si>
  <si>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</si>
  <si>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</si>
  <si>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</si>
  <si>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减排专项支出</t>
  </si>
  <si>
    <t xml:space="preserve">    可再生能源</t>
  </si>
  <si>
    <t xml:space="preserve">      可再生能源</t>
  </si>
  <si>
    <t xml:space="preserve">    循环经济</t>
  </si>
  <si>
    <t xml:space="preserve">      循环经济</t>
  </si>
  <si>
    <t xml:space="preserve">    能源管理事务</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</si>
  <si>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</si>
  <si>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</si>
  <si>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</si>
  <si>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</si>
  <si>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</si>
  <si>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</si>
  <si>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</si>
  <si>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</si>
  <si>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</si>
  <si>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</si>
  <si>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</si>
  <si>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</si>
  <si>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</si>
  <si>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</si>
  <si>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</si>
  <si>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</si>
  <si>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</si>
  <si>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</si>
  <si>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</si>
  <si>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</si>
  <si>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</si>
  <si>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</si>
  <si>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</si>
  <si>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</si>
  <si>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</si>
  <si>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</si>
  <si>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</si>
  <si>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</si>
  <si>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</si>
  <si>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</si>
  <si>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</si>
  <si>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</si>
  <si>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</si>
  <si>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</si>
  <si>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</si>
  <si>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</si>
  <si>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</si>
  <si>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</si>
  <si>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</si>
  <si>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</si>
  <si>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</si>
  <si>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</si>
  <si>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</si>
  <si>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</si>
  <si>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</si>
  <si>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</si>
  <si>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</si>
  <si>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</si>
  <si>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林业草原防灾减灾</t>
  </si>
  <si>
    <t xml:space="preserve">      其他林业和草原支出</t>
  </si>
  <si>
    <t xml:space="preserve">    水利</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</si>
  <si>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</si>
  <si>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</si>
  <si>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</si>
  <si>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</si>
  <si>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</si>
  <si>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</si>
  <si>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</si>
  <si>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</si>
  <si>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</si>
  <si>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</si>
  <si>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</si>
  <si>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</si>
  <si>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</si>
  <si>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</si>
  <si>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</si>
  <si>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水利建设征地及移民支出</t>
  </si>
  <si>
    <t xml:space="preserve">      农村供水</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</si>
  <si>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</si>
  <si>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</si>
  <si>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</si>
  <si>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</si>
  <si>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</si>
  <si>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</si>
  <si>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</si>
  <si>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</si>
  <si>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</si>
  <si>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</si>
  <si>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</si>
  <si>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</si>
  <si>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</si>
  <si>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</si>
  <si>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</si>
  <si>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</si>
  <si>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</si>
  <si>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目标价格补贴</t>
  </si>
  <si>
    <t xml:space="preserve">      其他目标价格补贴</t>
  </si>
  <si>
    <t xml:space="preserve">    其他农林水支出</t>
  </si>
  <si>
    <t xml:space="preserve">      其他农林水支出</t>
  </si>
  <si>
    <t xml:space="preserve">  交通运输支出</t>
  </si>
  <si>
    <t xml:space="preserve">    公路水路运输</t>
  </si>
  <si>
    <t xml:space="preserve">      公路建设</t>
  </si>
  <si>
    <t xml:space="preserve">      公路养护</t>
  </si>
  <si>
    <t xml:space="preserve">      其他公路水路运输支出</t>
  </si>
  <si>
    <t xml:space="preserve">    铁路运输</t>
  </si>
  <si>
    <t xml:space="preserve">      其他铁路运输支出</t>
  </si>
  <si>
    <t xml:space="preserve">    民用航空运输</t>
  </si>
  <si>
    <t xml:space="preserve">      其他民用航空运输支出</t>
  </si>
  <si>
    <t xml:space="preserve">    邮政业支出</t>
  </si>
  <si>
    <t xml:space="preserve">      其他邮政业支出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</si>
  <si>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</si>
  <si>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</si>
  <si>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</si>
  <si>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</si>
  <si>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</si>
  <si>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其他资源勘探业支出</t>
  </si>
  <si>
    <t xml:space="preserve">    制造业</t>
  </si>
  <si>
    <t xml:space="preserve">      其他制造业支出</t>
  </si>
  <si>
    <t xml:space="preserve">    建筑业</t>
  </si>
  <si>
    <t xml:space="preserve">      其他建筑业支出</t>
  </si>
  <si>
    <t xml:space="preserve">    工业和信息产业监管</t>
  </si>
  <si>
    <t xml:space="preserve">      专用通信</t>
  </si>
  <si>
    <t xml:space="preserve">      其他工业和信息产业监管支出</t>
  </si>
  <si>
    <t xml:space="preserve">    国有资产监管</t>
  </si>
  <si>
    <t xml:space="preserve">      其他国有资产监管支出</t>
  </si>
  <si>
    <t xml:space="preserve">    支持中小企业发展和管理支出</t>
  </si>
  <si>
    <t xml:space="preserve">      中小企业发展专项</t>
  </si>
  <si>
    <t xml:space="preserve">      其他支持中小企业发展和管理支出</t>
  </si>
  <si>
    <t xml:space="preserve">    其他资源勘探工业信息等支出</t>
  </si>
  <si>
    <t xml:space="preserve">      其他资源勘探工业信息等支出</t>
  </si>
  <si>
    <t xml:space="preserve">  商业服务业等支出</t>
  </si>
  <si>
    <t xml:space="preserve">    商业流通事务</t>
  </si>
  <si>
    <t xml:space="preserve">      其他商业流通事务支出</t>
  </si>
  <si>
    <t xml:space="preserve">    涉外发展服务支出</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</si>
  <si>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</si>
  <si>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</si>
  <si>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</si>
  <si>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</si>
  <si>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</si>
  <si>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</si>
  <si>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金融部门其他行政支出</t>
  </si>
  <si>
    <t xml:space="preserve">    金融部门监管支出</t>
  </si>
  <si>
    <t xml:space="preserve">      金融部门其他监管支出</t>
  </si>
  <si>
    <t xml:space="preserve">    金融发展支出</t>
  </si>
  <si>
    <t xml:space="preserve">      政策性银行亏损补贴</t>
  </si>
  <si>
    <t xml:space="preserve">      利息费用补贴支出</t>
  </si>
  <si>
    <t xml:space="preserve">    金融调控支出</t>
  </si>
  <si>
    <t xml:space="preserve">      其他金融调控支出</t>
  </si>
  <si>
    <t xml:space="preserve">    其他金融支出</t>
  </si>
  <si>
    <t xml:space="preserve">      重点企业贷款贴息</t>
  </si>
  <si>
    <t xml:space="preserve">      其他金融支出</t>
  </si>
  <si>
    <t xml:space="preserve">  援助其他地区支出</t>
  </si>
  <si>
    <t xml:space="preserve">    其他支出</t>
  </si>
  <si>
    <t xml:space="preserve">  自然资源海洋气象等支出</t>
  </si>
  <si>
    <t xml:space="preserve">    自然资源事务</t>
  </si>
  <si>
    <t xml:space="preserve">      自然资源规划及管理</t>
  </si>
  <si>
    <t xml:space="preserve">      自然资源利用与保护</t>
  </si>
  <si>
    <t xml:space="preserve">      其他自然资源事务支出</t>
  </si>
  <si>
    <t xml:space="preserve">    气象事务</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</si>
  <si>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</si>
  <si>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</si>
  <si>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</si>
  <si>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</si>
  <si>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</si>
  <si>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农村危房改造</t>
  </si>
  <si>
    <t xml:space="preserve">      公共租赁住房</t>
  </si>
  <si>
    <t xml:space="preserve">      保障性租赁住房</t>
  </si>
  <si>
    <t xml:space="preserve">      其他保障性安居工程支出</t>
  </si>
  <si>
    <t xml:space="preserve">    住房改革支出</t>
  </si>
  <si>
    <t xml:space="preserve">      住房公积金</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</si>
  <si>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</si>
  <si>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</si>
  <si>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</si>
  <si>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</si>
  <si>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</si>
  <si>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</si>
  <si>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其他粮油物资事务支出</t>
  </si>
  <si>
    <t xml:space="preserve">    能源储备</t>
  </si>
  <si>
    <t xml:space="preserve">      其他能源储备支出</t>
  </si>
  <si>
    <t xml:space="preserve">    粮油储备</t>
  </si>
  <si>
    <t xml:space="preserve">      其他粮油储备支出</t>
  </si>
  <si>
    <t xml:space="preserve">    重要商品储备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</si>
  <si>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</si>
  <si>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</si>
  <si>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</si>
  <si>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</si>
  <si>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</si>
  <si>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</si>
  <si>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</si>
  <si>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</si>
  <si>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</si>
  <si>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</si>
  <si>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</si>
  <si>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</si>
  <si>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</si>
  <si>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其他矿山安全支出</t>
  </si>
  <si>
    <t xml:space="preserve">    地震事务</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</si>
  <si>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</si>
  <si>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</si>
  <si>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</si>
  <si>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</si>
  <si>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</si>
  <si>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</si>
  <si>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</si>
  <si>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</si>
  <si>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</si>
  <si>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</si>
  <si>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</si>
  <si>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预备费</t>
  </si>
  <si>
    <t xml:space="preserve">  其他支出</t>
  </si>
  <si>
    <t xml:space="preserve">    年初预留</t>
  </si>
  <si>
    <t xml:space="preserve">  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</si>
  <si>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</si>
  <si>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</si>
  <si>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</si>
  <si>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</si>
  <si>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</si>
  <si>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</si>
  <si>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地方政府一般债务发行费用支出</t>
  </si>
  <si>
    <t>类级</t>
  </si>
  <si>
    <t>一般公共预算支出合计</t>
  </si>
  <si>
    <t>转移性支出</t>
  </si>
  <si>
    <t>（一）上解上级支出</t>
  </si>
  <si>
    <t>项级</t>
  </si>
  <si>
    <t>体制上解支出</t>
  </si>
  <si>
    <t>专项上解支出</t>
  </si>
  <si>
    <t>（三）调出资金</t>
  </si>
  <si>
    <t>（十）年终结余</t>
  </si>
  <si>
    <t>（四）债务转贷支出</t>
  </si>
  <si>
    <t>（八）安排预算稳定调节基金</t>
  </si>
  <si>
    <t>（五）地方政府一般债务还本支出</t>
  </si>
  <si>
    <t>支出合计</t>
  </si>
  <si>
    <t>附件3</t>
  </si>
  <si>
    <t>雁山区一般公共预算2026年支出表（本级按政府经济分类）</t>
  </si>
  <si>
    <t>单位:万元</t>
  </si>
  <si>
    <t>序号</t>
  </si>
  <si>
    <t>项目
编码</t>
  </si>
  <si>
    <t>预算建议数</t>
  </si>
  <si>
    <t>其中:</t>
  </si>
  <si>
    <t>基本支出</t>
  </si>
  <si>
    <t>项目支出</t>
  </si>
  <si>
    <t>501</t>
  </si>
  <si>
    <t>机关工资福利支出</t>
  </si>
  <si>
    <t>50101</t>
  </si>
  <si>
    <t>工资奖金津补贴</t>
  </si>
  <si>
    <t>50102</t>
  </si>
  <si>
    <t>社会保障缴费</t>
  </si>
  <si>
    <t>50103</t>
  </si>
  <si>
    <t>住房公积金</t>
  </si>
  <si>
    <t>50199</t>
  </si>
  <si>
    <t>其他工资福利支出</t>
  </si>
  <si>
    <t>502</t>
  </si>
  <si>
    <t>机关商品和服务支出</t>
  </si>
  <si>
    <t>50201</t>
  </si>
  <si>
    <t>办公经费</t>
  </si>
  <si>
    <t>50202</t>
  </si>
  <si>
    <t>会议费</t>
  </si>
  <si>
    <t>50203</t>
  </si>
  <si>
    <t>培训费</t>
  </si>
  <si>
    <t>50204</t>
  </si>
  <si>
    <t>专用材料购置费</t>
  </si>
  <si>
    <t>50205</t>
  </si>
  <si>
    <t>委托业务费</t>
  </si>
  <si>
    <t>50206</t>
  </si>
  <si>
    <t>公务接待费</t>
  </si>
  <si>
    <t>50207</t>
  </si>
  <si>
    <t>因公出国（境）费用</t>
  </si>
  <si>
    <t>50208</t>
  </si>
  <si>
    <t>公务用车运行维护费</t>
  </si>
  <si>
    <t>50209</t>
  </si>
  <si>
    <t>维修（护）费</t>
  </si>
  <si>
    <t>50299</t>
  </si>
  <si>
    <t>其他商品和服务支出</t>
  </si>
  <si>
    <t>503</t>
  </si>
  <si>
    <t>机关资本性支出</t>
  </si>
  <si>
    <t>50301</t>
  </si>
  <si>
    <t>房屋建筑物购建</t>
  </si>
  <si>
    <t>50302</t>
  </si>
  <si>
    <t>基础设施建设</t>
  </si>
  <si>
    <t>50303</t>
  </si>
  <si>
    <t>公务用车购置</t>
  </si>
  <si>
    <t>50305</t>
  </si>
  <si>
    <t>土地征迁补偿和安置支出</t>
  </si>
  <si>
    <t>50306</t>
  </si>
  <si>
    <t>设备购置</t>
  </si>
  <si>
    <t>50307</t>
  </si>
  <si>
    <t>大型修缮</t>
  </si>
  <si>
    <t>50399</t>
  </si>
  <si>
    <t>其他资本性支出</t>
  </si>
  <si>
    <t>504</t>
  </si>
  <si>
    <t>机关资本性支出（基本建设）</t>
  </si>
  <si>
    <t>50401</t>
  </si>
  <si>
    <t>50402</t>
  </si>
  <si>
    <t>50403</t>
  </si>
  <si>
    <t>50404</t>
  </si>
  <si>
    <t>50405</t>
  </si>
  <si>
    <t>50499</t>
  </si>
  <si>
    <t>505</t>
  </si>
  <si>
    <t>对事业单位经常性补助</t>
  </si>
  <si>
    <t>50501</t>
  </si>
  <si>
    <t>工资福利支出</t>
  </si>
  <si>
    <t>50502</t>
  </si>
  <si>
    <t>商品和服务支出</t>
  </si>
  <si>
    <t>50599</t>
  </si>
  <si>
    <t>其他对事业单位补助</t>
  </si>
  <si>
    <t>506</t>
  </si>
  <si>
    <t>对事业单位资本性补助</t>
  </si>
  <si>
    <t>50601</t>
  </si>
  <si>
    <t>资本性支出</t>
  </si>
  <si>
    <t>50602</t>
  </si>
  <si>
    <t>资本性支出（基本建设）</t>
  </si>
  <si>
    <t>507</t>
  </si>
  <si>
    <t>对企业补助</t>
  </si>
  <si>
    <t>50701</t>
  </si>
  <si>
    <t>费用补贴</t>
  </si>
  <si>
    <t>50702</t>
  </si>
  <si>
    <t>利息补贴</t>
  </si>
  <si>
    <t>50799</t>
  </si>
  <si>
    <t>其他对企业补助</t>
  </si>
  <si>
    <t>508</t>
  </si>
  <si>
    <t>对企业资本性支出</t>
  </si>
  <si>
    <t>50803</t>
  </si>
  <si>
    <t>资本金注入</t>
  </si>
  <si>
    <t>50804</t>
  </si>
  <si>
    <t>资本金注入（基本建设）</t>
  </si>
  <si>
    <t>50805</t>
  </si>
  <si>
    <t>政府投资基金股权投资</t>
  </si>
  <si>
    <t>50899</t>
  </si>
  <si>
    <t>其他对企业资本性支出</t>
  </si>
  <si>
    <t>509</t>
  </si>
  <si>
    <t>对个人和家庭的补助</t>
  </si>
  <si>
    <t>50901</t>
  </si>
  <si>
    <t>社会福利和救助</t>
  </si>
  <si>
    <t>50902</t>
  </si>
  <si>
    <t>助学金</t>
  </si>
  <si>
    <t>50903</t>
  </si>
  <si>
    <t>个人农业生产补贴</t>
  </si>
  <si>
    <t>50905</t>
  </si>
  <si>
    <t>离退休费</t>
  </si>
  <si>
    <t>50999</t>
  </si>
  <si>
    <t>其他对个人和家庭的补助</t>
  </si>
  <si>
    <t>510</t>
  </si>
  <si>
    <t>对社会保障基金补助</t>
  </si>
  <si>
    <t>51002</t>
  </si>
  <si>
    <t>对社会保险基金补助</t>
  </si>
  <si>
    <t>51003</t>
  </si>
  <si>
    <t>补充全国社会保障基金</t>
  </si>
  <si>
    <t>51004</t>
  </si>
  <si>
    <t>对机关事业单位职业年金的补助</t>
  </si>
  <si>
    <t>511</t>
  </si>
  <si>
    <t>债务利息及费用支出</t>
  </si>
  <si>
    <t>51101</t>
  </si>
  <si>
    <t>国内债务付息</t>
  </si>
  <si>
    <t>51102</t>
  </si>
  <si>
    <t>国外债务付息</t>
  </si>
  <si>
    <t>51103</t>
  </si>
  <si>
    <t>国内债务发行费用</t>
  </si>
  <si>
    <t>51104</t>
  </si>
  <si>
    <t>国外债务发行费用</t>
  </si>
  <si>
    <t>512</t>
  </si>
  <si>
    <t>债务还本支出</t>
  </si>
  <si>
    <t>51201</t>
  </si>
  <si>
    <t>国内债务还本</t>
  </si>
  <si>
    <t>51202</t>
  </si>
  <si>
    <t>国外债务还本</t>
  </si>
  <si>
    <t>513</t>
  </si>
  <si>
    <t>51301</t>
  </si>
  <si>
    <t>上下级政府间转移性支出</t>
  </si>
  <si>
    <t>51303</t>
  </si>
  <si>
    <t>债务转贷</t>
  </si>
  <si>
    <t>51304</t>
  </si>
  <si>
    <t>调出资金</t>
  </si>
  <si>
    <t>51305</t>
  </si>
  <si>
    <t>安排预算稳定调节基金</t>
  </si>
  <si>
    <t>51306</t>
  </si>
  <si>
    <t>补充预算周转金</t>
  </si>
  <si>
    <t>51307</t>
  </si>
  <si>
    <t>区域间转移性支出</t>
  </si>
  <si>
    <t>514</t>
  </si>
  <si>
    <t>预备费及预留</t>
  </si>
  <si>
    <t>51401</t>
  </si>
  <si>
    <t>预备费</t>
  </si>
  <si>
    <t>51402</t>
  </si>
  <si>
    <t>预留</t>
  </si>
  <si>
    <t>599</t>
  </si>
  <si>
    <t>其他支出</t>
  </si>
  <si>
    <t>59907</t>
  </si>
  <si>
    <t>国家赔偿费用支出</t>
  </si>
  <si>
    <t>59908</t>
  </si>
  <si>
    <t>对民间非营利组织和群众性自治组织补贴</t>
  </si>
  <si>
    <t>59909</t>
  </si>
  <si>
    <t>经常性赠与</t>
  </si>
  <si>
    <t>59910</t>
  </si>
  <si>
    <t>资本性赠与</t>
  </si>
  <si>
    <t>59999</t>
  </si>
  <si>
    <t>999</t>
  </si>
  <si>
    <t>一般公共预算支出总计</t>
  </si>
  <si>
    <t>附件4</t>
  </si>
  <si>
    <t>雁山区政府性基金预算2026年收入预算（草案）</t>
  </si>
  <si>
    <t>项       目</t>
  </si>
  <si>
    <t>2024年完成数</t>
  </si>
  <si>
    <t>一、国家电影事业发展专项资金收入</t>
  </si>
  <si>
    <t>二、国有土地收益基金收入</t>
  </si>
  <si>
    <t>三、农业土地开发资金收入</t>
  </si>
  <si>
    <t>四、国有土地使用权出让收入</t>
  </si>
  <si>
    <t xml:space="preserve">    划拨土地收入</t>
  </si>
  <si>
    <t>五、大中型水库库区基金收入</t>
  </si>
  <si>
    <t>六、彩票公益金收入</t>
  </si>
  <si>
    <t>七、城市基础设施配套费收入</t>
  </si>
  <si>
    <t>八、小型水库移民扶助基金收入</t>
  </si>
  <si>
    <t>九、国家重大水利工程建设基金收入</t>
  </si>
  <si>
    <t>十、车辆通行费</t>
  </si>
  <si>
    <t>十一、污水处理费收入</t>
  </si>
  <si>
    <t>十二、彩票发行机构和彩票销售机构的业务费用</t>
  </si>
  <si>
    <t>十三、其他政府性基金收入</t>
  </si>
  <si>
    <t>十四、其他政府性基金专项债务对应项目专项收入</t>
  </si>
  <si>
    <t xml:space="preserve">        其他地方自行试点项目收益专项债券对应项目专项收入</t>
  </si>
  <si>
    <t>政府性基金预算收入合计</t>
  </si>
  <si>
    <t xml:space="preserve">  上级补助收入</t>
  </si>
  <si>
    <t xml:space="preserve">  上年结余收入</t>
  </si>
  <si>
    <t xml:space="preserve">  调入资金</t>
  </si>
  <si>
    <t xml:space="preserve">  地方政府专项债务转贷收入</t>
  </si>
  <si>
    <t xml:space="preserve">      国有土地使用权出让金债务转贷收入</t>
  </si>
  <si>
    <t xml:space="preserve">      其他地方自行试点项目收益专项债券收入</t>
  </si>
  <si>
    <t>支出</t>
  </si>
  <si>
    <t>附件5</t>
  </si>
  <si>
    <t xml:space="preserve">  雁山区政府性基金预算2026年支出预算（草案）</t>
  </si>
  <si>
    <t>比2025年年初预算增减</t>
  </si>
  <si>
    <t>一、科学技术支出</t>
  </si>
  <si>
    <t xml:space="preserve">  核电站乏燃料处理处置基金支出</t>
  </si>
  <si>
    <t>二、文化旅游体育与传媒支出</t>
  </si>
  <si>
    <t xml:space="preserve">  国家电影事业发展专项资金安排的支出</t>
  </si>
  <si>
    <t xml:space="preserve">    其他国家电影事业发展专项资金支出</t>
  </si>
  <si>
    <t xml:space="preserve">  旅游发展基金支出</t>
  </si>
  <si>
    <t xml:space="preserve">    地方旅游开发项目补助</t>
  </si>
  <si>
    <t xml:space="preserve">    其他旅游发展基金支出</t>
  </si>
  <si>
    <t xml:space="preserve">  国家电影事业发展专项资金对应专项债务收入安排的支出</t>
  </si>
  <si>
    <t xml:space="preserve">    其他国家电影事业发展专项资金对应专项债务收入支出</t>
  </si>
  <si>
    <t>四、节能环保支出</t>
  </si>
  <si>
    <t xml:space="preserve">  可再生能源电价附加收入安排的支出</t>
  </si>
  <si>
    <t xml:space="preserve">  废弃电器电子产品处理基金支出</t>
  </si>
  <si>
    <t>五、城乡社区支出</t>
  </si>
  <si>
    <t xml:space="preserve">  国有土地使用权出让收入安排的支出</t>
  </si>
  <si>
    <t xml:space="preserve">      城市建设支出</t>
  </si>
  <si>
    <t xml:space="preserve">      农村基础设施建设支出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</si>
  <si>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</si>
  <si>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</si>
  <si>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</si>
  <si>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</si>
  <si>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</si>
  <si>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</si>
  <si>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其他城市基础设施配套费安排的支出</t>
  </si>
  <si>
    <t xml:space="preserve">  污水处理费安排的支出</t>
  </si>
  <si>
    <t xml:space="preserve">    其他污水处理费安排的支出</t>
  </si>
  <si>
    <t xml:space="preserve">  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</si>
  <si>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</si>
  <si>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</si>
  <si>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</si>
  <si>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污水处理费对应专项债务收入安排的支出  </t>
  </si>
  <si>
    <t xml:space="preserve">  国有土地使用权出让收入对应专项债务收入安排的支出  </t>
  </si>
  <si>
    <t xml:space="preserve">    城市建设支出</t>
  </si>
  <si>
    <t xml:space="preserve">    农村基础设施建设支出</t>
  </si>
  <si>
    <t xml:space="preserve">    棚户区改造支出</t>
  </si>
  <si>
    <t xml:space="preserve">    其他国有土地使用权出让收入对应专项债务收入安排的支出</t>
  </si>
  <si>
    <t xml:space="preserve">  超长期特别国债安排的支出</t>
  </si>
  <si>
    <t>六、农林水支出</t>
  </si>
  <si>
    <t xml:space="preserve">  大中型水库库区基金安排的支出</t>
  </si>
  <si>
    <t xml:space="preserve">  三峡水库库区基金支出</t>
  </si>
  <si>
    <t xml:space="preserve">  国家重大水利工程建设基金安排的支出</t>
  </si>
  <si>
    <t xml:space="preserve">  大中型水库库区基金对应专项债务收入安排的支出  </t>
  </si>
  <si>
    <t xml:space="preserve">  国家重大水利工程建设基金对应专项债务收入安排的支出  </t>
  </si>
  <si>
    <t xml:space="preserve">  大中型水库移民后期扶持基金支出</t>
  </si>
  <si>
    <t xml:space="preserve">    基础设施建设和经济发展</t>
  </si>
  <si>
    <t xml:space="preserve">    其他大中型水库移民后期扶持基金支出</t>
  </si>
  <si>
    <t xml:space="preserve">  小型水库移民扶助基金安排的支出</t>
  </si>
  <si>
    <t xml:space="preserve">  小型水库移民扶助基金对应专项债务收入安排的支出</t>
  </si>
  <si>
    <t>七、交通运输支出</t>
  </si>
  <si>
    <t xml:space="preserve">  海南省高等级公路车辆通行附加费安排的支出</t>
  </si>
  <si>
    <t xml:space="preserve">  车辆通行费安排的支出</t>
  </si>
  <si>
    <t xml:space="preserve">  港口建设费安排的支出</t>
  </si>
  <si>
    <t xml:space="preserve">  铁路建设基金支出</t>
  </si>
  <si>
    <t xml:space="preserve">  船舶油污损害赔偿基金支出</t>
  </si>
  <si>
    <t xml:space="preserve">  民航发展基金支出</t>
  </si>
  <si>
    <t xml:space="preserve">  海南省高等级公路车辆通行附加费对应专项债务收入安排的支出  </t>
  </si>
  <si>
    <t xml:space="preserve">  政府收费公路专项债券收入安排的支出  </t>
  </si>
  <si>
    <t xml:space="preserve">  港口建设费对应专项债务收入安排的支出  </t>
  </si>
  <si>
    <t>八、资源勘探工业信息等支出</t>
  </si>
  <si>
    <t xml:space="preserve">    超长期特别国债安排的支出</t>
  </si>
  <si>
    <t>九、金融支出</t>
  </si>
  <si>
    <t>十、其他支出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</si>
  <si>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</si>
  <si>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</si>
  <si>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</si>
  <si>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</si>
  <si>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</si>
  <si>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</si>
  <si>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</si>
  <si>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</si>
  <si>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</si>
  <si>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</si>
  <si>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</si>
  <si>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</si>
  <si>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</si>
  <si>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</si>
  <si>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</si>
  <si>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</si>
  <si>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</si>
  <si>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</si>
  <si>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</si>
  <si>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十一、债务付息支出</t>
  </si>
  <si>
    <t xml:space="preserve">  地方政府专项债务付息支出</t>
  </si>
  <si>
    <t xml:space="preserve">    其他地方自行试点项目收益专项债券付息支出</t>
  </si>
  <si>
    <t>十二、债务发行费用支出</t>
  </si>
  <si>
    <t xml:space="preserve">  地方政府专项债务发行费用支出</t>
  </si>
  <si>
    <t xml:space="preserve">    其他地方自行试点项目收益专项债券发行费用支出</t>
  </si>
  <si>
    <t>十三、抗疫特别国债安排的支出</t>
  </si>
  <si>
    <t xml:space="preserve">  基础设施建设</t>
  </si>
  <si>
    <t xml:space="preserve">    其他基础设施建设</t>
  </si>
  <si>
    <t xml:space="preserve">  抗疫相关支出</t>
  </si>
  <si>
    <t xml:space="preserve">    其他抗疫相关支出</t>
  </si>
  <si>
    <t>政府性基金预算支出合计</t>
  </si>
  <si>
    <t>款级</t>
  </si>
  <si>
    <t>上解上级支出</t>
  </si>
  <si>
    <t>年终结余</t>
  </si>
  <si>
    <t>债务转贷支出</t>
  </si>
  <si>
    <t>附件6</t>
  </si>
  <si>
    <t>雁山区2026年社会保险基金收入预算表（草案）</t>
  </si>
  <si>
    <t>调整    预算</t>
  </si>
  <si>
    <t>社会保险基金收入合计</t>
  </si>
  <si>
    <t>（一）企业职工基本养老保险基金收入</t>
  </si>
  <si>
    <t>（二）机关事业单位基本养老保险基金收入</t>
  </si>
  <si>
    <t>（三）城乡居民基本养老保险基金收入</t>
  </si>
  <si>
    <t>（四）城镇职工基本医疗保险基金（包含生育保险）收入</t>
  </si>
  <si>
    <t>（五）城乡居民基本医疗保险基金收入</t>
  </si>
  <si>
    <t>（六）工伤保险基金收入</t>
  </si>
  <si>
    <t>（七）失业保险基金收入</t>
  </si>
  <si>
    <t>附件7</t>
  </si>
  <si>
    <t>雁山区2026年社会保险基金支出预算表（草案）</t>
  </si>
  <si>
    <t>调整预算</t>
  </si>
  <si>
    <t>一、社会保险基金支出合计</t>
  </si>
  <si>
    <t>（一）企业职工基本养老保险基金支出</t>
  </si>
  <si>
    <t>（二）机关事业单位基本养老保险基金支出</t>
  </si>
  <si>
    <t>（三）城乡居民基本养老保险基金支出</t>
  </si>
  <si>
    <t>（四）城镇职工基本医疗保险基金（包含生育保险）支出</t>
  </si>
  <si>
    <t>（五）城乡居民基本医疗保险基金支出</t>
  </si>
  <si>
    <t>（六）工伤保险基金支出</t>
  </si>
  <si>
    <t>（七）失业保险基金支出</t>
  </si>
  <si>
    <t>二、社会保险基金本年收支结余合计</t>
  </si>
  <si>
    <t>全区社会保险基金年末滚存结余合计</t>
  </si>
  <si>
    <t>（一）企业职工基本养老保险基金本年收支结余</t>
  </si>
  <si>
    <t xml:space="preserve">     企业职工基本养老保险基金年末滚存结余</t>
  </si>
  <si>
    <t>（二）机关事业单位基本养老保险基金本年收支结余</t>
  </si>
  <si>
    <t xml:space="preserve">     机关事业单位基本养老保险基金年末滚存结余</t>
  </si>
  <si>
    <t>（三）城乡居民基本养老保险基金本年收支结余</t>
  </si>
  <si>
    <t xml:space="preserve">     城乡居民基本养老保险基金年末滚存结余</t>
  </si>
  <si>
    <t>（四）城镇职工基本医疗保险基金（包含生育保险）本年收支结余</t>
  </si>
  <si>
    <t xml:space="preserve">     城镇职工基本医疗保险基金（包含生育保险）年末滚存结余</t>
  </si>
  <si>
    <t>（五）城乡居民基本医疗保险基金本年收支结余</t>
  </si>
  <si>
    <t xml:space="preserve">     城乡居民基本医疗保险基金年末滚存结余</t>
  </si>
  <si>
    <t>（六）工伤保险基金本年收支结余</t>
  </si>
  <si>
    <t xml:space="preserve">     工伤保险基金年末滚存结余</t>
  </si>
  <si>
    <t>（七）失业保险基金本年收支结余</t>
  </si>
  <si>
    <t xml:space="preserve">     失业保险基金年末滚存结余</t>
  </si>
  <si>
    <r>
      <rPr>
        <sz val="12"/>
        <color theme="1"/>
        <rFont val="仿宋_GB2312"/>
        <charset val="134"/>
      </rPr>
      <t>附件</t>
    </r>
    <r>
      <rPr>
        <sz val="12"/>
        <color theme="1"/>
        <rFont val="Times New Roman"/>
        <charset val="134"/>
      </rPr>
      <t>8</t>
    </r>
  </si>
  <si>
    <t>雁山区2026年项目支出（部门预算）绩效目标表（草案）</t>
  </si>
  <si>
    <r>
      <rPr>
        <sz val="12"/>
        <color theme="1"/>
        <rFont val="仿宋_GB2312"/>
        <charset val="134"/>
      </rPr>
      <t>单位：元</t>
    </r>
  </si>
  <si>
    <r>
      <rPr>
        <b/>
        <sz val="12"/>
        <rFont val="方正仿宋_GBK"/>
        <charset val="134"/>
      </rPr>
      <t>序号</t>
    </r>
  </si>
  <si>
    <r>
      <rPr>
        <b/>
        <sz val="12"/>
        <rFont val="方正仿宋_GBK"/>
        <charset val="134"/>
      </rPr>
      <t>预算单位编码</t>
    </r>
  </si>
  <si>
    <r>
      <rPr>
        <b/>
        <sz val="12"/>
        <rFont val="方正仿宋_GBK"/>
        <charset val="134"/>
      </rPr>
      <t>单位</t>
    </r>
    <r>
      <rPr>
        <b/>
        <sz val="12"/>
        <rFont val="Times New Roman"/>
        <charset val="134"/>
      </rPr>
      <t xml:space="preserve">
</t>
    </r>
    <r>
      <rPr>
        <b/>
        <sz val="12"/>
        <rFont val="方正仿宋_GBK"/>
        <charset val="134"/>
      </rPr>
      <t>名称</t>
    </r>
  </si>
  <si>
    <r>
      <rPr>
        <b/>
        <sz val="12"/>
        <rFont val="方正仿宋_GBK"/>
        <charset val="134"/>
      </rPr>
      <t>项目名称</t>
    </r>
  </si>
  <si>
    <r>
      <rPr>
        <b/>
        <sz val="12"/>
        <rFont val="方正仿宋_GBK"/>
        <charset val="134"/>
      </rPr>
      <t>金额</t>
    </r>
  </si>
  <si>
    <r>
      <rPr>
        <b/>
        <sz val="12"/>
        <rFont val="方正仿宋_GBK"/>
        <charset val="134"/>
      </rPr>
      <t>三保标识</t>
    </r>
  </si>
  <si>
    <r>
      <rPr>
        <b/>
        <sz val="12"/>
        <rFont val="方正仿宋_GBK"/>
        <charset val="134"/>
      </rPr>
      <t>项目绩效目标</t>
    </r>
  </si>
  <si>
    <r>
      <rPr>
        <b/>
        <sz val="12"/>
        <rFont val="方正仿宋_GBK"/>
        <charset val="134"/>
      </rPr>
      <t>备注</t>
    </r>
  </si>
  <si>
    <r>
      <rPr>
        <b/>
        <sz val="12"/>
        <rFont val="方正仿宋_GBK"/>
        <charset val="134"/>
      </rPr>
      <t>数量指标</t>
    </r>
  </si>
  <si>
    <r>
      <rPr>
        <b/>
        <sz val="12"/>
        <rFont val="方正仿宋_GBK"/>
        <charset val="134"/>
      </rPr>
      <t>质量指标</t>
    </r>
  </si>
  <si>
    <r>
      <rPr>
        <b/>
        <sz val="12"/>
        <rFont val="方正仿宋_GBK"/>
        <charset val="134"/>
      </rPr>
      <t>时效指标</t>
    </r>
  </si>
  <si>
    <r>
      <rPr>
        <b/>
        <sz val="12"/>
        <rFont val="方正仿宋_GBK"/>
        <charset val="134"/>
      </rPr>
      <t>成本指标</t>
    </r>
  </si>
  <si>
    <r>
      <rPr>
        <b/>
        <sz val="12"/>
        <rFont val="方正仿宋_GBK"/>
        <charset val="134"/>
      </rPr>
      <t>效益指标</t>
    </r>
  </si>
  <si>
    <r>
      <rPr>
        <b/>
        <sz val="12"/>
        <rFont val="方正仿宋_GBK"/>
        <charset val="134"/>
      </rPr>
      <t>服务对象满意度指标</t>
    </r>
  </si>
  <si>
    <r>
      <rPr>
        <sz val="12"/>
        <rFont val="方正仿宋_GBK"/>
        <charset val="134"/>
      </rPr>
      <t>雁山区退役军人事务局</t>
    </r>
  </si>
  <si>
    <r>
      <rPr>
        <sz val="12"/>
        <rFont val="方正仿宋_GBK"/>
        <charset val="134"/>
      </rPr>
      <t>在乡复员军人补助本级配套</t>
    </r>
  </si>
  <si>
    <r>
      <rPr>
        <sz val="12"/>
        <color rgb="FF000000"/>
        <rFont val="Times New Roman"/>
        <charset val="0"/>
      </rPr>
      <t>003003017-</t>
    </r>
    <r>
      <rPr>
        <sz val="12"/>
        <color rgb="FF000000"/>
        <rFont val="方正仿宋_GBK"/>
        <charset val="0"/>
      </rPr>
      <t>优抚对象抚恤和生活补助经费</t>
    </r>
  </si>
  <si>
    <r>
      <rPr>
        <sz val="12"/>
        <rFont val="Times New Roman"/>
        <charset val="0"/>
      </rPr>
      <t>5</t>
    </r>
    <r>
      <rPr>
        <sz val="12"/>
        <rFont val="方正仿宋_GBK"/>
        <charset val="134"/>
      </rPr>
      <t>人</t>
    </r>
  </si>
  <si>
    <r>
      <rPr>
        <sz val="12"/>
        <rFont val="方正仿宋_GBK"/>
        <charset val="134"/>
      </rPr>
      <t>优抚对象补助标准按规定执行率、经费足额拨付率</t>
    </r>
    <r>
      <rPr>
        <sz val="12"/>
        <rFont val="Times New Roman"/>
        <charset val="0"/>
      </rPr>
      <t>100%</t>
    </r>
  </si>
  <si>
    <r>
      <rPr>
        <sz val="12"/>
        <rFont val="方正仿宋_GBK"/>
        <charset val="134"/>
      </rPr>
      <t>优抚对象补助经费及时拨付率</t>
    </r>
    <r>
      <rPr>
        <sz val="12"/>
        <rFont val="Times New Roman"/>
        <charset val="0"/>
      </rPr>
      <t xml:space="preserve">100% </t>
    </r>
  </si>
  <si>
    <r>
      <rPr>
        <sz val="12"/>
        <rFont val="Times New Roman"/>
        <charset val="0"/>
      </rPr>
      <t>≤1.5</t>
    </r>
    <r>
      <rPr>
        <sz val="12"/>
        <rFont val="方正仿宋_GBK"/>
        <charset val="134"/>
      </rPr>
      <t>万元</t>
    </r>
  </si>
  <si>
    <r>
      <rPr>
        <sz val="12"/>
        <rFont val="方正仿宋_GBK"/>
        <charset val="134"/>
      </rPr>
      <t>优抚对象生活情况有效改善</t>
    </r>
  </si>
  <si>
    <t>≥90%</t>
  </si>
  <si>
    <r>
      <rPr>
        <sz val="12"/>
        <rFont val="方正仿宋_GBK"/>
        <charset val="134"/>
      </rPr>
      <t>义务兵家庭优待金</t>
    </r>
  </si>
  <si>
    <r>
      <rPr>
        <sz val="12"/>
        <rFont val="Times New Roman"/>
        <charset val="0"/>
      </rPr>
      <t>003003018-</t>
    </r>
    <r>
      <rPr>
        <sz val="12"/>
        <rFont val="方正仿宋_GBK"/>
        <charset val="134"/>
      </rPr>
      <t>义务兵家庭优待金</t>
    </r>
  </si>
  <si>
    <r>
      <rPr>
        <sz val="12"/>
        <rFont val="Times New Roman"/>
        <charset val="0"/>
      </rPr>
      <t>113</t>
    </r>
    <r>
      <rPr>
        <sz val="12"/>
        <rFont val="方正仿宋_GBK"/>
        <charset val="134"/>
      </rPr>
      <t>人</t>
    </r>
  </si>
  <si>
    <r>
      <rPr>
        <sz val="12"/>
        <rFont val="方正仿宋_GBK"/>
        <charset val="134"/>
      </rPr>
      <t>经费足额拨付率</t>
    </r>
    <r>
      <rPr>
        <sz val="12"/>
        <rFont val="Times New Roman"/>
        <charset val="0"/>
      </rPr>
      <t>100%</t>
    </r>
  </si>
  <si>
    <r>
      <rPr>
        <sz val="12"/>
        <rFont val="方正仿宋_GBK"/>
        <charset val="134"/>
      </rPr>
      <t>上半年发放：须于每年</t>
    </r>
    <r>
      <rPr>
        <sz val="12"/>
        <rFont val="Times New Roman"/>
        <charset val="0"/>
      </rPr>
      <t>5</t>
    </r>
    <r>
      <rPr>
        <sz val="12"/>
        <rFont val="方正仿宋_GBK"/>
        <charset val="134"/>
      </rPr>
      <t>月</t>
    </r>
    <r>
      <rPr>
        <sz val="12"/>
        <rFont val="Times New Roman"/>
        <charset val="0"/>
      </rPr>
      <t>15</t>
    </r>
    <r>
      <rPr>
        <sz val="12"/>
        <rFont val="方正仿宋_GBK"/>
        <charset val="134"/>
      </rPr>
      <t>日前完成；下半年发放：须于每年</t>
    </r>
    <r>
      <rPr>
        <sz val="12"/>
        <rFont val="Times New Roman"/>
        <charset val="0"/>
      </rPr>
      <t>11</t>
    </r>
    <r>
      <rPr>
        <sz val="12"/>
        <rFont val="方正仿宋_GBK"/>
        <charset val="134"/>
      </rPr>
      <t>月</t>
    </r>
    <r>
      <rPr>
        <sz val="12"/>
        <rFont val="Times New Roman"/>
        <charset val="0"/>
      </rPr>
      <t xml:space="preserve">15 </t>
    </r>
    <r>
      <rPr>
        <sz val="12"/>
        <rFont val="方正仿宋_GBK"/>
        <charset val="134"/>
      </rPr>
      <t>日前完成</t>
    </r>
  </si>
  <si>
    <r>
      <rPr>
        <sz val="12"/>
        <rFont val="Times New Roman"/>
        <charset val="0"/>
      </rPr>
      <t>≤62.94</t>
    </r>
    <r>
      <rPr>
        <sz val="12"/>
        <rFont val="方正仿宋_GBK"/>
        <charset val="0"/>
      </rPr>
      <t>万元</t>
    </r>
  </si>
  <si>
    <r>
      <rPr>
        <sz val="12"/>
        <rFont val="方正仿宋_GBK"/>
        <charset val="134"/>
      </rPr>
      <t>保障军人合法权益落实，有效促进征兵工作开展</t>
    </r>
  </si>
  <si>
    <r>
      <rPr>
        <sz val="12"/>
        <rFont val="方正仿宋_GBK"/>
        <charset val="134"/>
      </rPr>
      <t>退役安置支出</t>
    </r>
  </si>
  <si>
    <r>
      <rPr>
        <sz val="12"/>
        <rFont val="Times New Roman"/>
        <charset val="0"/>
      </rPr>
      <t>003003019-</t>
    </r>
    <r>
      <rPr>
        <sz val="12"/>
        <rFont val="方正仿宋_GBK"/>
        <charset val="134"/>
      </rPr>
      <t>退役安置支出</t>
    </r>
  </si>
  <si>
    <r>
      <rPr>
        <sz val="12"/>
        <rFont val="Times New Roman"/>
        <charset val="0"/>
      </rPr>
      <t>65</t>
    </r>
    <r>
      <rPr>
        <sz val="12"/>
        <rFont val="方正仿宋_GBK"/>
        <charset val="134"/>
      </rPr>
      <t>人</t>
    </r>
  </si>
  <si>
    <r>
      <rPr>
        <sz val="12"/>
        <rFont val="方正仿宋_GBK"/>
        <charset val="134"/>
      </rPr>
      <t>每年</t>
    </r>
    <r>
      <rPr>
        <sz val="12"/>
        <rFont val="Times New Roman"/>
        <charset val="0"/>
      </rPr>
      <t>6</t>
    </r>
    <r>
      <rPr>
        <sz val="12"/>
        <rFont val="方正仿宋_GBK"/>
        <charset val="134"/>
      </rPr>
      <t>月</t>
    </r>
    <r>
      <rPr>
        <sz val="12"/>
        <rFont val="Times New Roman"/>
        <charset val="0"/>
      </rPr>
      <t>30</t>
    </r>
    <r>
      <rPr>
        <sz val="12"/>
        <rFont val="方正仿宋_GBK"/>
        <charset val="134"/>
      </rPr>
      <t>日之前完成</t>
    </r>
  </si>
  <si>
    <r>
      <rPr>
        <sz val="12"/>
        <rFont val="Times New Roman"/>
        <charset val="0"/>
      </rPr>
      <t>≤7.88</t>
    </r>
    <r>
      <rPr>
        <sz val="12"/>
        <rFont val="方正仿宋_GBK"/>
        <charset val="134"/>
      </rPr>
      <t>万元</t>
    </r>
  </si>
  <si>
    <r>
      <rPr>
        <sz val="12"/>
        <rFont val="方正仿宋_GBK"/>
        <charset val="134"/>
      </rPr>
      <t>保障退役军人合法权益，有效完成退役士兵安置工作</t>
    </r>
  </si>
  <si>
    <r>
      <rPr>
        <sz val="12"/>
        <rFont val="方正仿宋_GBK"/>
        <charset val="134"/>
      </rPr>
      <t>城乡居民基本医疗保险</t>
    </r>
  </si>
  <si>
    <r>
      <rPr>
        <sz val="12"/>
        <rFont val="Times New Roman"/>
        <charset val="0"/>
      </rPr>
      <t>003003020-</t>
    </r>
    <r>
      <rPr>
        <sz val="12"/>
        <rFont val="方正仿宋_GBK"/>
        <charset val="134"/>
      </rPr>
      <t>城乡居民基本医疗保险</t>
    </r>
  </si>
  <si>
    <r>
      <rPr>
        <sz val="12"/>
        <rFont val="Times New Roman"/>
        <charset val="0"/>
      </rPr>
      <t>195</t>
    </r>
    <r>
      <rPr>
        <sz val="12"/>
        <rFont val="方正仿宋_GBK"/>
        <charset val="134"/>
      </rPr>
      <t>人</t>
    </r>
  </si>
  <si>
    <r>
      <rPr>
        <sz val="12"/>
        <rFont val="Times New Roman"/>
        <charset val="0"/>
      </rPr>
      <t>2026</t>
    </r>
    <r>
      <rPr>
        <sz val="12"/>
        <rFont val="方正仿宋_GBK"/>
        <charset val="134"/>
      </rPr>
      <t>年</t>
    </r>
    <r>
      <rPr>
        <sz val="12"/>
        <rFont val="Times New Roman"/>
        <charset val="0"/>
      </rPr>
      <t>3</t>
    </r>
    <r>
      <rPr>
        <sz val="12"/>
        <rFont val="方正仿宋_GBK"/>
        <charset val="134"/>
      </rPr>
      <t>月之前完成</t>
    </r>
  </si>
  <si>
    <r>
      <rPr>
        <sz val="12"/>
        <rFont val="Times New Roman"/>
        <charset val="0"/>
      </rPr>
      <t>≤7.8</t>
    </r>
    <r>
      <rPr>
        <sz val="12"/>
        <rFont val="方正仿宋_GBK"/>
        <charset val="134"/>
      </rPr>
      <t>万元</t>
    </r>
  </si>
  <si>
    <r>
      <rPr>
        <sz val="12"/>
        <rFont val="方正仿宋_GBK"/>
        <charset val="134"/>
      </rPr>
      <t>雁山区</t>
    </r>
    <r>
      <rPr>
        <sz val="12"/>
        <rFont val="Times New Roman"/>
        <charset val="134"/>
      </rPr>
      <t xml:space="preserve">
</t>
    </r>
    <r>
      <rPr>
        <sz val="12"/>
        <rFont val="方正仿宋_GBK"/>
        <charset val="134"/>
      </rPr>
      <t>教育局</t>
    </r>
  </si>
  <si>
    <r>
      <rPr>
        <sz val="12"/>
        <rFont val="方正仿宋_GBK"/>
        <charset val="134"/>
      </rPr>
      <t>家庭经济困难学生生活补助（本级）</t>
    </r>
    <r>
      <rPr>
        <sz val="12"/>
        <rFont val="Times New Roman"/>
        <charset val="0"/>
      </rPr>
      <t>-</t>
    </r>
    <r>
      <rPr>
        <sz val="12"/>
        <rFont val="方正仿宋_GBK"/>
        <charset val="134"/>
      </rPr>
      <t>小学</t>
    </r>
  </si>
  <si>
    <r>
      <rPr>
        <sz val="12"/>
        <rFont val="Times New Roman"/>
        <charset val="0"/>
      </rPr>
      <t xml:space="preserve">003003005001 </t>
    </r>
    <r>
      <rPr>
        <sz val="12"/>
        <rFont val="方正仿宋_GBK"/>
        <charset val="134"/>
      </rPr>
      <t>小学</t>
    </r>
  </si>
  <si>
    <r>
      <rPr>
        <sz val="12"/>
        <rFont val="方正仿宋_GBK"/>
        <charset val="134"/>
      </rPr>
      <t>家庭经济困难学生享受生活补助政策比例</t>
    </r>
    <r>
      <rPr>
        <sz val="12"/>
        <rFont val="Times New Roman"/>
        <charset val="0"/>
      </rPr>
      <t>=100%</t>
    </r>
  </si>
  <si>
    <r>
      <rPr>
        <sz val="12"/>
        <rFont val="方正仿宋_GBK"/>
        <charset val="134"/>
      </rPr>
      <t>补助合规率</t>
    </r>
    <r>
      <rPr>
        <sz val="12"/>
        <rFont val="Times New Roman"/>
        <charset val="0"/>
      </rPr>
      <t>=100%</t>
    </r>
  </si>
  <si>
    <r>
      <rPr>
        <sz val="12"/>
        <rFont val="Times New Roman"/>
        <charset val="0"/>
      </rPr>
      <t>2026</t>
    </r>
    <r>
      <rPr>
        <sz val="12"/>
        <rFont val="方正仿宋_GBK"/>
        <charset val="134"/>
      </rPr>
      <t>年</t>
    </r>
    <r>
      <rPr>
        <sz val="12"/>
        <rFont val="Times New Roman"/>
        <charset val="0"/>
      </rPr>
      <t>12</t>
    </r>
    <r>
      <rPr>
        <sz val="12"/>
        <rFont val="方正仿宋_GBK"/>
        <charset val="134"/>
      </rPr>
      <t>月完成</t>
    </r>
  </si>
  <si>
    <r>
      <rPr>
        <sz val="12"/>
        <rFont val="Times New Roman"/>
        <charset val="0"/>
      </rPr>
      <t>≤3.825</t>
    </r>
    <r>
      <rPr>
        <sz val="12"/>
        <rFont val="方正仿宋_GBK"/>
        <charset val="134"/>
      </rPr>
      <t>万元</t>
    </r>
  </si>
  <si>
    <r>
      <rPr>
        <sz val="12"/>
        <rFont val="方正仿宋_GBK"/>
        <charset val="134"/>
      </rPr>
      <t>农村地区学生身体素质提升</t>
    </r>
  </si>
  <si>
    <r>
      <rPr>
        <sz val="12"/>
        <rFont val="方正仿宋_GBK"/>
        <charset val="134"/>
      </rPr>
      <t>家庭经济困难学生生活补助（本级）</t>
    </r>
    <r>
      <rPr>
        <sz val="12"/>
        <rFont val="Times New Roman"/>
        <charset val="0"/>
      </rPr>
      <t>-</t>
    </r>
    <r>
      <rPr>
        <sz val="12"/>
        <rFont val="方正仿宋_GBK"/>
        <charset val="134"/>
      </rPr>
      <t>初中</t>
    </r>
  </si>
  <si>
    <r>
      <rPr>
        <sz val="12"/>
        <rFont val="Times New Roman"/>
        <charset val="0"/>
      </rPr>
      <t xml:space="preserve">003003005002 </t>
    </r>
    <r>
      <rPr>
        <sz val="12"/>
        <rFont val="方正仿宋_GBK"/>
        <charset val="134"/>
      </rPr>
      <t>初中</t>
    </r>
  </si>
  <si>
    <r>
      <rPr>
        <sz val="12"/>
        <rFont val="Times New Roman"/>
        <charset val="0"/>
      </rPr>
      <t>≤6.75</t>
    </r>
    <r>
      <rPr>
        <sz val="12"/>
        <rFont val="方正仿宋_GBK"/>
        <charset val="134"/>
      </rPr>
      <t>万元</t>
    </r>
  </si>
  <si>
    <r>
      <rPr>
        <sz val="12"/>
        <rFont val="方正仿宋_GBK"/>
        <charset val="134"/>
      </rPr>
      <t>学前教育阶段家庭经济困难幼儿免保教费补助</t>
    </r>
  </si>
  <si>
    <r>
      <rPr>
        <sz val="12"/>
        <rFont val="Times New Roman"/>
        <charset val="0"/>
      </rPr>
      <t xml:space="preserve">003003001 </t>
    </r>
    <r>
      <rPr>
        <sz val="12"/>
        <rFont val="方正仿宋_GBK"/>
        <charset val="134"/>
      </rPr>
      <t>学前教育幼儿资助</t>
    </r>
  </si>
  <si>
    <r>
      <rPr>
        <sz val="12"/>
        <rFont val="方正仿宋_GBK"/>
        <charset val="134"/>
      </rPr>
      <t>家庭经济困难幼儿免保教资助人数（以实际核定享受人数为准）</t>
    </r>
  </si>
  <si>
    <r>
      <rPr>
        <sz val="12"/>
        <rFont val="Times New Roman"/>
        <charset val="0"/>
      </rPr>
      <t>≤4.3</t>
    </r>
    <r>
      <rPr>
        <sz val="12"/>
        <rFont val="方正仿宋_GBK"/>
        <charset val="134"/>
      </rPr>
      <t>万元</t>
    </r>
  </si>
  <si>
    <r>
      <rPr>
        <sz val="12"/>
        <rFont val="方正仿宋_GBK"/>
        <charset val="134"/>
      </rPr>
      <t>学前三年毛入园率</t>
    </r>
  </si>
  <si>
    <t>≥92%</t>
  </si>
  <si>
    <t>全区中
小学</t>
  </si>
  <si>
    <r>
      <rPr>
        <sz val="12"/>
        <rFont val="方正仿宋_GBK"/>
        <charset val="134"/>
      </rPr>
      <t>营养改善计划区级配套经费</t>
    </r>
  </si>
  <si>
    <r>
      <rPr>
        <sz val="12"/>
        <rFont val="Times New Roman"/>
        <charset val="0"/>
      </rPr>
      <t>003003008-</t>
    </r>
    <r>
      <rPr>
        <sz val="12"/>
        <rFont val="方正仿宋_GBK"/>
        <charset val="134"/>
      </rPr>
      <t>农村义务教育学生营养改善计划</t>
    </r>
  </si>
  <si>
    <r>
      <rPr>
        <sz val="12"/>
        <rFont val="方正仿宋_GBK"/>
        <charset val="134"/>
      </rPr>
      <t>原连片特困地区享受营养改善计划政策农村学生比例</t>
    </r>
    <r>
      <rPr>
        <sz val="12"/>
        <rFont val="Times New Roman"/>
        <charset val="0"/>
      </rPr>
      <t>=100%</t>
    </r>
  </si>
  <si>
    <r>
      <rPr>
        <sz val="12"/>
        <rFont val="方正仿宋_GBK"/>
        <charset val="134"/>
      </rPr>
      <t>营养改善计划食品安全达标率</t>
    </r>
    <r>
      <rPr>
        <sz val="12"/>
        <rFont val="Times New Roman"/>
        <charset val="0"/>
      </rPr>
      <t>=100%</t>
    </r>
  </si>
  <si>
    <r>
      <rPr>
        <sz val="12"/>
        <rFont val="Times New Roman"/>
        <charset val="0"/>
      </rPr>
      <t>≤224.4645</t>
    </r>
    <r>
      <rPr>
        <sz val="12"/>
        <rFont val="方正仿宋_GBK"/>
        <charset val="134"/>
      </rPr>
      <t>万元</t>
    </r>
  </si>
  <si>
    <r>
      <rPr>
        <sz val="12"/>
        <rFont val="方正仿宋_GBK"/>
        <charset val="134"/>
      </rPr>
      <t>欠发达地区学生身体素质提升</t>
    </r>
  </si>
  <si>
    <r>
      <rPr>
        <sz val="12"/>
        <rFont val="方正仿宋_GBK"/>
        <charset val="134"/>
      </rPr>
      <t>雁山区</t>
    </r>
    <r>
      <rPr>
        <sz val="12"/>
        <rFont val="Times New Roman"/>
        <charset val="134"/>
      </rPr>
      <t xml:space="preserve">
</t>
    </r>
    <r>
      <rPr>
        <sz val="12"/>
        <rFont val="方正仿宋_GBK"/>
        <charset val="134"/>
      </rPr>
      <t>民政局</t>
    </r>
  </si>
  <si>
    <r>
      <rPr>
        <sz val="12"/>
        <rFont val="方正仿宋_GBK"/>
        <charset val="134"/>
      </rPr>
      <t>城乡居民最低生活保障</t>
    </r>
  </si>
  <si>
    <r>
      <rPr>
        <sz val="12"/>
        <color theme="1"/>
        <rFont val="Times New Roman"/>
        <charset val="0"/>
      </rPr>
      <t>003003010001-</t>
    </r>
    <r>
      <rPr>
        <sz val="12"/>
        <color theme="1"/>
        <rFont val="方正仿宋_GBK"/>
        <charset val="0"/>
      </rPr>
      <t>城乡居民最低生活保障</t>
    </r>
  </si>
  <si>
    <r>
      <rPr>
        <sz val="12"/>
        <rFont val="方正仿宋_GBK"/>
        <charset val="134"/>
      </rPr>
      <t>城乡低保标准</t>
    </r>
  </si>
  <si>
    <r>
      <rPr>
        <sz val="12"/>
        <rFont val="方正仿宋_GBK"/>
        <charset val="134"/>
      </rPr>
      <t>各项救助补贴按时发放</t>
    </r>
  </si>
  <si>
    <r>
      <rPr>
        <sz val="12"/>
        <rFont val="Times New Roman"/>
        <charset val="134"/>
      </rPr>
      <t>≤194.8</t>
    </r>
    <r>
      <rPr>
        <sz val="12"/>
        <rFont val="方正仿宋_GBK"/>
        <charset val="134"/>
      </rPr>
      <t>万元</t>
    </r>
  </si>
  <si>
    <r>
      <rPr>
        <sz val="12"/>
        <rFont val="方正仿宋_GBK"/>
        <charset val="134"/>
      </rPr>
      <t>困难群众生活水平有所提升</t>
    </r>
  </si>
  <si>
    <r>
      <rPr>
        <sz val="12"/>
        <rFont val="方正仿宋_GBK"/>
        <charset val="134"/>
      </rPr>
      <t>特殊儿童群体基本生活保障</t>
    </r>
  </si>
  <si>
    <r>
      <rPr>
        <sz val="12"/>
        <color theme="1"/>
        <rFont val="Times New Roman"/>
        <charset val="0"/>
      </rPr>
      <t>003003010003-</t>
    </r>
    <r>
      <rPr>
        <sz val="12"/>
        <color theme="1"/>
        <rFont val="方正仿宋_GBK"/>
        <charset val="0"/>
      </rPr>
      <t>特殊儿童群体基本生活保障</t>
    </r>
  </si>
  <si>
    <r>
      <rPr>
        <sz val="12"/>
        <rFont val="方正仿宋_GBK"/>
        <charset val="134"/>
      </rPr>
      <t>孤儿、事实无人抚养儿童认定准确率</t>
    </r>
  </si>
  <si>
    <r>
      <rPr>
        <sz val="12"/>
        <rFont val="Times New Roman"/>
        <charset val="134"/>
      </rPr>
      <t>≤20.8</t>
    </r>
    <r>
      <rPr>
        <sz val="12"/>
        <rFont val="方正仿宋_GBK"/>
        <charset val="134"/>
      </rPr>
      <t>万元</t>
    </r>
  </si>
  <si>
    <r>
      <rPr>
        <sz val="12"/>
        <rFont val="方正仿宋_GBK"/>
        <charset val="134"/>
      </rPr>
      <t>困难残疾人生活补贴</t>
    </r>
  </si>
  <si>
    <r>
      <rPr>
        <sz val="12"/>
        <color indexed="8"/>
        <rFont val="Times New Roman"/>
        <charset val="0"/>
      </rPr>
      <t>003003011001-</t>
    </r>
    <r>
      <rPr>
        <sz val="12"/>
        <color indexed="8"/>
        <rFont val="方正仿宋_GBK"/>
        <charset val="0"/>
      </rPr>
      <t>困难残疾人生活补贴</t>
    </r>
  </si>
  <si>
    <r>
      <rPr>
        <sz val="12"/>
        <rFont val="方正仿宋_GBK"/>
        <charset val="134"/>
      </rPr>
      <t>符合残疾人补贴覆盖率</t>
    </r>
    <r>
      <rPr>
        <sz val="12"/>
        <rFont val="Times New Roman"/>
        <charset val="134"/>
      </rPr>
      <t>100%</t>
    </r>
  </si>
  <si>
    <r>
      <rPr>
        <sz val="12"/>
        <rFont val="Times New Roman"/>
        <charset val="134"/>
      </rPr>
      <t>90</t>
    </r>
    <r>
      <rPr>
        <sz val="12"/>
        <rFont val="方正仿宋_GBK"/>
        <charset val="134"/>
      </rPr>
      <t>元</t>
    </r>
    <r>
      <rPr>
        <sz val="12"/>
        <rFont val="Times New Roman"/>
        <charset val="134"/>
      </rPr>
      <t>/</t>
    </r>
    <r>
      <rPr>
        <sz val="12"/>
        <rFont val="方正仿宋_GBK"/>
        <charset val="134"/>
      </rPr>
      <t>人</t>
    </r>
    <r>
      <rPr>
        <sz val="12"/>
        <rFont val="Times New Roman"/>
        <charset val="134"/>
      </rPr>
      <t>/</t>
    </r>
    <r>
      <rPr>
        <sz val="12"/>
        <rFont val="方正仿宋_GBK"/>
        <charset val="134"/>
      </rPr>
      <t>月</t>
    </r>
  </si>
  <si>
    <r>
      <rPr>
        <sz val="12"/>
        <rFont val="方正仿宋_GBK"/>
        <charset val="134"/>
      </rPr>
      <t>重度残疾人护理补贴</t>
    </r>
  </si>
  <si>
    <r>
      <rPr>
        <sz val="12"/>
        <color indexed="8"/>
        <rFont val="Times New Roman"/>
        <charset val="0"/>
      </rPr>
      <t>003003011002-</t>
    </r>
    <r>
      <rPr>
        <sz val="12"/>
        <color indexed="8"/>
        <rFont val="方正仿宋_GBK"/>
        <charset val="0"/>
      </rPr>
      <t>重度残疾人护理补贴</t>
    </r>
  </si>
  <si>
    <r>
      <rPr>
        <sz val="12"/>
        <rFont val="方正仿宋_GBK"/>
        <charset val="134"/>
      </rPr>
      <t>经济困难老年人养老服务补贴</t>
    </r>
  </si>
  <si>
    <r>
      <rPr>
        <sz val="12"/>
        <color theme="1"/>
        <rFont val="Times New Roman"/>
        <charset val="0"/>
      </rPr>
      <t>003003015-</t>
    </r>
    <r>
      <rPr>
        <sz val="12"/>
        <color theme="1"/>
        <rFont val="方正仿宋_GBK"/>
        <charset val="134"/>
      </rPr>
      <t>老年人福利补贴</t>
    </r>
  </si>
  <si>
    <r>
      <rPr>
        <sz val="12"/>
        <rFont val="方正仿宋_GBK"/>
        <charset val="134"/>
      </rPr>
      <t>补贴按时发放率</t>
    </r>
  </si>
  <si>
    <r>
      <rPr>
        <sz val="12"/>
        <rFont val="Times New Roman"/>
        <charset val="0"/>
      </rPr>
      <t>≤3.62</t>
    </r>
    <r>
      <rPr>
        <sz val="12"/>
        <rFont val="方正仿宋_GBK"/>
        <charset val="134"/>
      </rPr>
      <t>万元</t>
    </r>
  </si>
  <si>
    <r>
      <rPr>
        <sz val="12"/>
        <rFont val="方正仿宋_GBK"/>
        <charset val="134"/>
      </rPr>
      <t>雁山区社保中心</t>
    </r>
  </si>
  <si>
    <r>
      <rPr>
        <sz val="12"/>
        <rFont val="方正仿宋_GBK"/>
        <charset val="134"/>
      </rPr>
      <t>城乡居民基本养老保险区本级财政配套补助资金</t>
    </r>
  </si>
  <si>
    <r>
      <rPr>
        <sz val="12"/>
        <rFont val="Times New Roman"/>
        <charset val="0"/>
      </rPr>
      <t>003003012-</t>
    </r>
    <r>
      <rPr>
        <sz val="12"/>
        <rFont val="方正仿宋_GBK"/>
        <charset val="134"/>
      </rPr>
      <t>城乡居民基本养老保险</t>
    </r>
  </si>
  <si>
    <r>
      <rPr>
        <sz val="12"/>
        <rFont val="方正仿宋_GBK"/>
        <charset val="134"/>
      </rPr>
      <t>领取基础养老金人数</t>
    </r>
    <r>
      <rPr>
        <sz val="12"/>
        <rFont val="Times New Roman"/>
        <charset val="0"/>
      </rPr>
      <t>≥1.09</t>
    </r>
    <r>
      <rPr>
        <sz val="12"/>
        <rFont val="方正仿宋_GBK"/>
        <charset val="134"/>
      </rPr>
      <t>万人</t>
    </r>
  </si>
  <si>
    <r>
      <rPr>
        <sz val="12"/>
        <rFont val="方正仿宋_GBK"/>
        <charset val="134"/>
      </rPr>
      <t>符合条件的城乡老年居民足额发放率</t>
    </r>
  </si>
  <si>
    <r>
      <rPr>
        <sz val="12"/>
        <rFont val="方正仿宋_GBK"/>
        <charset val="134"/>
      </rPr>
      <t>符合条件的城乡老年居民按时发放率</t>
    </r>
  </si>
  <si>
    <r>
      <rPr>
        <sz val="12"/>
        <rFont val="方正仿宋_GBK"/>
        <charset val="134"/>
      </rPr>
      <t>按照国家和自治区规定标准发放城乡老年居民基础养老金</t>
    </r>
  </si>
  <si>
    <r>
      <rPr>
        <sz val="12"/>
        <rFont val="方正仿宋_GBK"/>
        <charset val="134"/>
      </rPr>
      <t>城乡居民基本养老保险制度长期可持续</t>
    </r>
  </si>
  <si>
    <r>
      <rPr>
        <sz val="12"/>
        <rFont val="方正仿宋_GBK"/>
        <charset val="134"/>
      </rPr>
      <t>参保人员满意度</t>
    </r>
    <r>
      <rPr>
        <sz val="12"/>
        <rFont val="Times New Roman"/>
        <charset val="0"/>
      </rPr>
      <t>≥90%</t>
    </r>
  </si>
  <si>
    <r>
      <rPr>
        <sz val="12"/>
        <rFont val="方正仿宋_GBK"/>
        <charset val="134"/>
      </rPr>
      <t>城乡居民基本养老保险政府代缴补助资金</t>
    </r>
  </si>
  <si>
    <r>
      <rPr>
        <sz val="12"/>
        <rFont val="方正仿宋_GBK"/>
        <charset val="134"/>
      </rPr>
      <t>政府代缴人数</t>
    </r>
    <r>
      <rPr>
        <sz val="12"/>
        <rFont val="Times New Roman"/>
        <charset val="0"/>
      </rPr>
      <t>≥800</t>
    </r>
    <r>
      <rPr>
        <sz val="12"/>
        <rFont val="方正仿宋_GBK"/>
        <charset val="134"/>
      </rPr>
      <t>人</t>
    </r>
  </si>
  <si>
    <r>
      <rPr>
        <sz val="12"/>
        <rFont val="方正仿宋_GBK"/>
        <charset val="134"/>
      </rPr>
      <t>符合条件的城乡居民基本养老保险政府代缴补助足额发放率</t>
    </r>
  </si>
  <si>
    <r>
      <rPr>
        <sz val="12"/>
        <rFont val="方正仿宋_GBK"/>
        <charset val="134"/>
      </rPr>
      <t>符合条件的城乡居民基本养老保险政府代缴补助按时发放率</t>
    </r>
  </si>
  <si>
    <r>
      <rPr>
        <sz val="12"/>
        <rFont val="方正仿宋_GBK"/>
        <charset val="134"/>
      </rPr>
      <t>按照国家和自治区规定标准发放城乡老年居民政府代缴补助金</t>
    </r>
  </si>
  <si>
    <r>
      <rPr>
        <sz val="12"/>
        <rFont val="方正仿宋_GBK"/>
        <charset val="134"/>
      </rPr>
      <t>困难缴费群体及计生对象政府代缴城居保参保费补助</t>
    </r>
  </si>
  <si>
    <r>
      <rPr>
        <sz val="12"/>
        <rFont val="方正仿宋_GBK"/>
        <charset val="134"/>
      </rPr>
      <t>政府代缴人数</t>
    </r>
    <r>
      <rPr>
        <sz val="12"/>
        <rFont val="Times New Roman"/>
        <charset val="0"/>
      </rPr>
      <t>≥2500</t>
    </r>
    <r>
      <rPr>
        <sz val="12"/>
        <rFont val="方正仿宋_GBK"/>
        <charset val="134"/>
      </rPr>
      <t>人</t>
    </r>
  </si>
  <si>
    <r>
      <rPr>
        <sz val="12"/>
        <rFont val="方正仿宋_GBK"/>
        <charset val="134"/>
      </rPr>
      <t>符合条件的特殊缴费人群城乡居民基本养老保险政府代缴补助足额发放率</t>
    </r>
  </si>
  <si>
    <r>
      <rPr>
        <sz val="12"/>
        <rFont val="方正仿宋_GBK"/>
        <charset val="134"/>
      </rPr>
      <t>符合条件的特殊缴费人群城乡居民基本养老保险政府代缴补助按时发放率</t>
    </r>
  </si>
  <si>
    <r>
      <rPr>
        <sz val="12"/>
        <rFont val="方正仿宋_GBK"/>
        <charset val="134"/>
      </rPr>
      <t>雁山区卫生健康局</t>
    </r>
  </si>
  <si>
    <r>
      <rPr>
        <sz val="12"/>
        <rFont val="方正仿宋_GBK"/>
        <charset val="134"/>
      </rPr>
      <t>基本公共卫生服务补助资金</t>
    </r>
  </si>
  <si>
    <r>
      <rPr>
        <sz val="12"/>
        <rFont val="Times New Roman"/>
        <charset val="0"/>
      </rPr>
      <t>003003021-</t>
    </r>
    <r>
      <rPr>
        <sz val="12"/>
        <rFont val="方正仿宋_GBK"/>
        <charset val="134"/>
      </rPr>
      <t>基本公共卫生服务</t>
    </r>
  </si>
  <si>
    <r>
      <rPr>
        <sz val="12"/>
        <rFont val="Times New Roman"/>
        <charset val="0"/>
      </rPr>
      <t>17.45</t>
    </r>
    <r>
      <rPr>
        <sz val="12"/>
        <rFont val="方正仿宋_GBK"/>
        <charset val="134"/>
      </rPr>
      <t>万人</t>
    </r>
  </si>
  <si>
    <r>
      <rPr>
        <sz val="12"/>
        <rFont val="方正仿宋_GBK"/>
        <charset val="134"/>
      </rPr>
      <t>基本公卫服务项目覆盖率有所提高</t>
    </r>
  </si>
  <si>
    <r>
      <rPr>
        <sz val="12"/>
        <rFont val="Times New Roman"/>
        <charset val="0"/>
      </rPr>
      <t>2026</t>
    </r>
    <r>
      <rPr>
        <sz val="12"/>
        <rFont val="方正仿宋_GBK"/>
        <charset val="134"/>
      </rPr>
      <t>年</t>
    </r>
    <r>
      <rPr>
        <sz val="12"/>
        <rFont val="Times New Roman"/>
        <charset val="0"/>
      </rPr>
      <t>12</t>
    </r>
    <r>
      <rPr>
        <sz val="12"/>
        <rFont val="方正仿宋_GBK"/>
        <charset val="134"/>
      </rPr>
      <t>月底</t>
    </r>
  </si>
  <si>
    <r>
      <rPr>
        <sz val="12"/>
        <rFont val="Times New Roman"/>
        <charset val="0"/>
      </rPr>
      <t>104</t>
    </r>
    <r>
      <rPr>
        <sz val="12"/>
        <rFont val="方正仿宋_GBK"/>
        <charset val="134"/>
      </rPr>
      <t>元</t>
    </r>
    <r>
      <rPr>
        <sz val="12"/>
        <rFont val="Times New Roman"/>
        <charset val="0"/>
      </rPr>
      <t>/</t>
    </r>
    <r>
      <rPr>
        <sz val="12"/>
        <rFont val="方正仿宋_GBK"/>
        <charset val="134"/>
      </rPr>
      <t>年</t>
    </r>
    <r>
      <rPr>
        <sz val="12"/>
        <rFont val="Times New Roman"/>
        <charset val="0"/>
      </rPr>
      <t>/</t>
    </r>
    <r>
      <rPr>
        <sz val="12"/>
        <rFont val="方正仿宋_GBK"/>
        <charset val="134"/>
      </rPr>
      <t>人</t>
    </r>
  </si>
  <si>
    <r>
      <rPr>
        <sz val="12"/>
        <rFont val="方正仿宋_GBK"/>
        <charset val="134"/>
      </rPr>
      <t>城乡居民获得基本公共卫生服务差距逐年减小，居民健康素养水平逐年提高</t>
    </r>
  </si>
  <si>
    <r>
      <rPr>
        <sz val="12"/>
        <rFont val="方正仿宋_GBK"/>
        <charset val="134"/>
      </rPr>
      <t>基层公共卫生服务重点人群调查满意度</t>
    </r>
    <r>
      <rPr>
        <sz val="12"/>
        <rFont val="Times New Roman"/>
        <charset val="0"/>
      </rPr>
      <t>≥70%</t>
    </r>
  </si>
  <si>
    <r>
      <rPr>
        <sz val="12"/>
        <rFont val="方正仿宋_GBK"/>
        <charset val="134"/>
      </rPr>
      <t>城乡居民基本医疗保险本级配套资金</t>
    </r>
  </si>
  <si>
    <r>
      <rPr>
        <sz val="12"/>
        <rFont val="方正仿宋_GBK"/>
        <charset val="134"/>
      </rPr>
      <t>完成</t>
    </r>
    <r>
      <rPr>
        <sz val="12"/>
        <rFont val="Times New Roman"/>
        <charset val="0"/>
      </rPr>
      <t>4700</t>
    </r>
    <r>
      <rPr>
        <sz val="12"/>
        <rFont val="方正仿宋_GBK"/>
        <charset val="134"/>
      </rPr>
      <t>人的医保代缴</t>
    </r>
  </si>
  <si>
    <r>
      <rPr>
        <sz val="12"/>
        <rFont val="方正仿宋_GBK"/>
        <charset val="134"/>
      </rPr>
      <t>完成率</t>
    </r>
    <r>
      <rPr>
        <sz val="12"/>
        <rFont val="Times New Roman"/>
        <charset val="0"/>
      </rPr>
      <t>100%</t>
    </r>
  </si>
  <si>
    <r>
      <rPr>
        <sz val="12"/>
        <rFont val="Times New Roman"/>
        <charset val="0"/>
      </rPr>
      <t>2026</t>
    </r>
    <r>
      <rPr>
        <sz val="12"/>
        <rFont val="方正仿宋_GBK"/>
        <charset val="134"/>
      </rPr>
      <t>年</t>
    </r>
    <r>
      <rPr>
        <sz val="12"/>
        <rFont val="Times New Roman"/>
        <charset val="0"/>
      </rPr>
      <t>6</t>
    </r>
    <r>
      <rPr>
        <sz val="12"/>
        <rFont val="方正仿宋_GBK"/>
        <charset val="134"/>
      </rPr>
      <t>月</t>
    </r>
    <r>
      <rPr>
        <sz val="12"/>
        <rFont val="Times New Roman"/>
        <charset val="0"/>
      </rPr>
      <t>30</t>
    </r>
    <r>
      <rPr>
        <sz val="12"/>
        <rFont val="方正仿宋_GBK"/>
        <charset val="134"/>
      </rPr>
      <t>日前完工</t>
    </r>
  </si>
  <si>
    <r>
      <rPr>
        <sz val="12"/>
        <rFont val="Times New Roman"/>
        <charset val="0"/>
      </rPr>
      <t>410</t>
    </r>
    <r>
      <rPr>
        <sz val="12"/>
        <rFont val="方正仿宋_GBK"/>
        <charset val="134"/>
      </rPr>
      <t>元</t>
    </r>
    <r>
      <rPr>
        <sz val="12"/>
        <rFont val="Times New Roman"/>
        <charset val="0"/>
      </rPr>
      <t>/</t>
    </r>
    <r>
      <rPr>
        <sz val="12"/>
        <rFont val="方正仿宋_GBK"/>
        <charset val="134"/>
      </rPr>
      <t>人</t>
    </r>
  </si>
  <si>
    <r>
      <rPr>
        <sz val="12"/>
        <rFont val="方正仿宋_GBK"/>
        <charset val="134"/>
      </rPr>
      <t>保障和改善民生，促进社会和谐问题</t>
    </r>
  </si>
  <si>
    <r>
      <rPr>
        <sz val="12"/>
        <rFont val="方正仿宋_GBK"/>
        <charset val="134"/>
      </rPr>
      <t>广西农村计划生育家庭奖励扶助本级配套资金</t>
    </r>
  </si>
  <si>
    <r>
      <rPr>
        <sz val="12"/>
        <rFont val="Times New Roman"/>
        <charset val="0"/>
      </rPr>
      <t>003003022003-</t>
    </r>
    <r>
      <rPr>
        <sz val="12"/>
        <rFont val="方正仿宋_GBK"/>
        <charset val="134"/>
      </rPr>
      <t>广西农村计划生育家庭奖励扶助</t>
    </r>
  </si>
  <si>
    <r>
      <rPr>
        <sz val="12"/>
        <rFont val="方正仿宋_GBK"/>
        <charset val="134"/>
      </rPr>
      <t>完成</t>
    </r>
    <r>
      <rPr>
        <sz val="12"/>
        <rFont val="Times New Roman"/>
        <charset val="0"/>
      </rPr>
      <t>55</t>
    </r>
    <r>
      <rPr>
        <sz val="12"/>
        <rFont val="方正仿宋_GBK"/>
        <charset val="134"/>
      </rPr>
      <t>人的资金发放</t>
    </r>
  </si>
  <si>
    <r>
      <rPr>
        <sz val="12"/>
        <rFont val="Times New Roman"/>
        <charset val="0"/>
      </rPr>
      <t>2026</t>
    </r>
    <r>
      <rPr>
        <sz val="12"/>
        <rFont val="方正仿宋_GBK"/>
        <charset val="134"/>
      </rPr>
      <t>年</t>
    </r>
    <r>
      <rPr>
        <sz val="12"/>
        <rFont val="Times New Roman"/>
        <charset val="0"/>
      </rPr>
      <t>12</t>
    </r>
    <r>
      <rPr>
        <sz val="12"/>
        <rFont val="方正仿宋_GBK"/>
        <charset val="134"/>
      </rPr>
      <t>月</t>
    </r>
    <r>
      <rPr>
        <sz val="12"/>
        <rFont val="Times New Roman"/>
        <charset val="0"/>
      </rPr>
      <t xml:space="preserve">10 </t>
    </r>
    <r>
      <rPr>
        <sz val="12"/>
        <rFont val="方正仿宋_GBK"/>
        <charset val="134"/>
      </rPr>
      <t>日前完工</t>
    </r>
  </si>
  <si>
    <r>
      <rPr>
        <sz val="12"/>
        <rFont val="Times New Roman"/>
        <charset val="0"/>
      </rPr>
      <t>≤1.7</t>
    </r>
    <r>
      <rPr>
        <sz val="12"/>
        <rFont val="方正仿宋_GBK"/>
        <charset val="134"/>
      </rPr>
      <t>万元</t>
    </r>
  </si>
  <si>
    <r>
      <rPr>
        <sz val="12"/>
        <rFont val="方正仿宋_GBK"/>
        <charset val="134"/>
      </rPr>
      <t>城镇居民独生子女父母年老奖励本级配套资金</t>
    </r>
  </si>
  <si>
    <r>
      <rPr>
        <sz val="12"/>
        <rFont val="Times New Roman"/>
        <charset val="0"/>
      </rPr>
      <t>003003022005-</t>
    </r>
    <r>
      <rPr>
        <sz val="12"/>
        <rFont val="方正仿宋_GBK"/>
        <charset val="134"/>
      </rPr>
      <t>城镇居民独生子女父母年老奖励</t>
    </r>
  </si>
  <si>
    <r>
      <rPr>
        <sz val="12"/>
        <rFont val="方正仿宋_GBK"/>
        <charset val="134"/>
      </rPr>
      <t>完成</t>
    </r>
    <r>
      <rPr>
        <sz val="12"/>
        <rFont val="Times New Roman"/>
        <charset val="0"/>
      </rPr>
      <t>58</t>
    </r>
    <r>
      <rPr>
        <sz val="12"/>
        <rFont val="方正仿宋_GBK"/>
        <charset val="134"/>
      </rPr>
      <t>人的资金发放</t>
    </r>
  </si>
  <si>
    <r>
      <rPr>
        <sz val="12"/>
        <rFont val="Times New Roman"/>
        <charset val="0"/>
      </rPr>
      <t>≤2.5</t>
    </r>
    <r>
      <rPr>
        <sz val="12"/>
        <rFont val="方正仿宋_GBK"/>
        <charset val="134"/>
      </rPr>
      <t>万元</t>
    </r>
  </si>
  <si>
    <r>
      <rPr>
        <sz val="12"/>
        <rFont val="方正仿宋_GBK"/>
        <charset val="134"/>
      </rPr>
      <t>雁山区</t>
    </r>
    <r>
      <rPr>
        <sz val="12"/>
        <rFont val="Times New Roman"/>
        <charset val="134"/>
      </rPr>
      <t xml:space="preserve">
</t>
    </r>
    <r>
      <rPr>
        <sz val="12"/>
        <rFont val="方正仿宋_GBK"/>
        <charset val="134"/>
      </rPr>
      <t>残联</t>
    </r>
  </si>
  <si>
    <r>
      <rPr>
        <sz val="12"/>
        <rFont val="方正仿宋_GBK"/>
        <charset val="134"/>
      </rPr>
      <t>重度残疾人参加城乡居民基本医疗保险个人缴费资助</t>
    </r>
  </si>
  <si>
    <r>
      <rPr>
        <sz val="12"/>
        <rFont val="方正仿宋_GBK"/>
        <charset val="134"/>
      </rPr>
      <t>完成全区</t>
    </r>
    <r>
      <rPr>
        <sz val="12"/>
        <rFont val="Times New Roman"/>
        <charset val="134"/>
      </rPr>
      <t>713</t>
    </r>
    <r>
      <rPr>
        <sz val="12"/>
        <rFont val="方正仿宋_GBK"/>
        <charset val="134"/>
      </rPr>
      <t>名重度残疾人医保代缴</t>
    </r>
  </si>
  <si>
    <r>
      <rPr>
        <sz val="12"/>
        <rFont val="方正仿宋_GBK"/>
        <charset val="134"/>
      </rPr>
      <t>准确率</t>
    </r>
    <r>
      <rPr>
        <sz val="12"/>
        <rFont val="Times New Roman"/>
        <charset val="134"/>
      </rPr>
      <t>100%</t>
    </r>
  </si>
  <si>
    <r>
      <rPr>
        <sz val="12"/>
        <rFont val="Times New Roman"/>
        <charset val="0"/>
      </rPr>
      <t>2026</t>
    </r>
    <r>
      <rPr>
        <sz val="12"/>
        <rFont val="方正仿宋_GBK"/>
        <charset val="0"/>
      </rPr>
      <t>年</t>
    </r>
    <r>
      <rPr>
        <sz val="12"/>
        <rFont val="Times New Roman"/>
        <charset val="0"/>
      </rPr>
      <t>12</t>
    </r>
    <r>
      <rPr>
        <sz val="12"/>
        <rFont val="方正仿宋_GBK"/>
        <charset val="0"/>
      </rPr>
      <t>月底前完工</t>
    </r>
  </si>
  <si>
    <r>
      <rPr>
        <sz val="12"/>
        <rFont val="Times New Roman"/>
        <charset val="0"/>
      </rPr>
      <t>1</t>
    </r>
    <r>
      <rPr>
        <sz val="12"/>
        <rFont val="方正仿宋_GBK"/>
        <charset val="0"/>
      </rPr>
      <t>、配套</t>
    </r>
    <r>
      <rPr>
        <sz val="12"/>
        <rFont val="Times New Roman"/>
        <charset val="0"/>
      </rPr>
      <t>121</t>
    </r>
    <r>
      <rPr>
        <sz val="12"/>
        <rFont val="方正仿宋_GBK"/>
        <charset val="0"/>
      </rPr>
      <t>名城镇重度残疾人</t>
    </r>
    <r>
      <rPr>
        <sz val="12"/>
        <rFont val="Times New Roman"/>
        <charset val="0"/>
      </rPr>
      <t>20%</t>
    </r>
    <r>
      <rPr>
        <sz val="12"/>
        <rFont val="方正仿宋_GBK"/>
        <charset val="0"/>
      </rPr>
      <t>居民医保费；</t>
    </r>
    <r>
      <rPr>
        <sz val="12"/>
        <rFont val="Times New Roman"/>
        <charset val="0"/>
      </rPr>
      <t>2</t>
    </r>
    <r>
      <rPr>
        <sz val="12"/>
        <rFont val="方正仿宋_GBK"/>
        <charset val="0"/>
      </rPr>
      <t>、代缴</t>
    </r>
    <r>
      <rPr>
        <sz val="12"/>
        <rFont val="Times New Roman"/>
        <charset val="0"/>
      </rPr>
      <t>592</t>
    </r>
    <r>
      <rPr>
        <sz val="12"/>
        <rFont val="方正仿宋_GBK"/>
        <charset val="0"/>
      </rPr>
      <t>名农村重度残疾人</t>
    </r>
    <r>
      <rPr>
        <sz val="12"/>
        <rFont val="Times New Roman"/>
        <charset val="0"/>
      </rPr>
      <t>60%</t>
    </r>
    <r>
      <rPr>
        <sz val="12"/>
        <rFont val="方正仿宋_GBK"/>
        <charset val="0"/>
      </rPr>
      <t>居民医保费</t>
    </r>
  </si>
  <si>
    <r>
      <rPr>
        <sz val="12"/>
        <rFont val="方正仿宋_GBK"/>
        <charset val="134"/>
      </rPr>
      <t>残疾人医疗保障有所提高</t>
    </r>
  </si>
  <si>
    <r>
      <rPr>
        <sz val="12"/>
        <color theme="1"/>
        <rFont val="方正仿宋_GBK"/>
        <charset val="134"/>
      </rPr>
      <t>医保局桂林市雁山分局</t>
    </r>
  </si>
  <si>
    <r>
      <rPr>
        <sz val="12"/>
        <rFont val="方正仿宋_GBK"/>
        <charset val="134"/>
      </rPr>
      <t>城乡医疗救助</t>
    </r>
  </si>
  <si>
    <r>
      <rPr>
        <sz val="12"/>
        <rFont val="Times New Roman"/>
        <charset val="0"/>
      </rPr>
      <t>003003023-</t>
    </r>
    <r>
      <rPr>
        <sz val="12"/>
        <rFont val="方正仿宋_GBK"/>
        <charset val="0"/>
      </rPr>
      <t>城乡医疗救助</t>
    </r>
  </si>
  <si>
    <r>
      <rPr>
        <sz val="12"/>
        <rFont val="方正仿宋_GBK"/>
        <charset val="134"/>
      </rPr>
      <t>资助参保人次数</t>
    </r>
    <r>
      <rPr>
        <sz val="12"/>
        <rFont val="Times New Roman"/>
        <charset val="0"/>
      </rPr>
      <t>≥500</t>
    </r>
    <r>
      <rPr>
        <sz val="12"/>
        <rFont val="方正仿宋_GBK"/>
        <charset val="134"/>
      </rPr>
      <t>人</t>
    </r>
    <r>
      <rPr>
        <sz val="12"/>
        <rFont val="Times New Roman"/>
        <charset val="0"/>
      </rPr>
      <t xml:space="preserve">
</t>
    </r>
    <r>
      <rPr>
        <sz val="12"/>
        <rFont val="方正仿宋_GBK"/>
        <charset val="134"/>
      </rPr>
      <t>住院救助人次数</t>
    </r>
    <r>
      <rPr>
        <sz val="12"/>
        <rFont val="Times New Roman"/>
        <charset val="0"/>
      </rPr>
      <t>≥100</t>
    </r>
    <r>
      <rPr>
        <sz val="12"/>
        <rFont val="方正仿宋_GBK"/>
        <charset val="134"/>
      </rPr>
      <t>人</t>
    </r>
  </si>
  <si>
    <r>
      <rPr>
        <sz val="12"/>
        <color rgb="FF000000"/>
        <rFont val="方正仿宋_GBK"/>
        <charset val="134"/>
      </rPr>
      <t>符合资助条件的农村低收入人口资助参保政策覆盖率</t>
    </r>
    <r>
      <rPr>
        <sz val="12"/>
        <color indexed="8"/>
        <rFont val="Times New Roman"/>
        <charset val="0"/>
      </rPr>
      <t>≥99%</t>
    </r>
  </si>
  <si>
    <r>
      <rPr>
        <sz val="12"/>
        <rFont val="Times New Roman"/>
        <charset val="0"/>
      </rPr>
      <t>≤37.75</t>
    </r>
    <r>
      <rPr>
        <sz val="12"/>
        <rFont val="方正仿宋_GBK"/>
        <charset val="0"/>
      </rPr>
      <t>万元</t>
    </r>
  </si>
  <si>
    <r>
      <rPr>
        <sz val="12"/>
        <rFont val="方正仿宋_GBK"/>
        <charset val="134"/>
      </rPr>
      <t>困难群众看病就医方便程度明显提高</t>
    </r>
  </si>
  <si>
    <r>
      <rPr>
        <sz val="12"/>
        <rFont val="方正仿宋_GBK"/>
        <charset val="134"/>
      </rPr>
      <t>救助对象满意度</t>
    </r>
    <r>
      <rPr>
        <sz val="12"/>
        <rFont val="Times New Roman"/>
        <charset val="0"/>
      </rPr>
      <t>≥90%</t>
    </r>
  </si>
  <si>
    <r>
      <rPr>
        <sz val="12"/>
        <rFont val="方正仿宋_GBK"/>
        <charset val="134"/>
      </rPr>
      <t>补助人数</t>
    </r>
    <r>
      <rPr>
        <sz val="12"/>
        <rFont val="Times New Roman"/>
        <charset val="0"/>
      </rPr>
      <t>54500</t>
    </r>
    <r>
      <rPr>
        <sz val="12"/>
        <rFont val="方正仿宋_GBK"/>
        <charset val="134"/>
      </rPr>
      <t>人</t>
    </r>
  </si>
  <si>
    <r>
      <rPr>
        <sz val="12"/>
        <rFont val="方正仿宋_GBK"/>
        <charset val="134"/>
      </rPr>
      <t>城乡居民医保参保率</t>
    </r>
    <r>
      <rPr>
        <sz val="12"/>
        <rFont val="Times New Roman"/>
        <charset val="0"/>
      </rPr>
      <t>≥90%</t>
    </r>
  </si>
  <si>
    <r>
      <rPr>
        <sz val="12"/>
        <rFont val="方正仿宋_GBK"/>
        <charset val="134"/>
      </rPr>
      <t>补助标准</t>
    </r>
    <r>
      <rPr>
        <sz val="12"/>
        <rFont val="Times New Roman"/>
        <charset val="0"/>
      </rPr>
      <t>36.5</t>
    </r>
    <r>
      <rPr>
        <sz val="12"/>
        <rFont val="方正仿宋_GBK"/>
        <charset val="134"/>
      </rPr>
      <t>元</t>
    </r>
    <r>
      <rPr>
        <sz val="12"/>
        <rFont val="Times New Roman"/>
        <charset val="0"/>
      </rPr>
      <t>/</t>
    </r>
    <r>
      <rPr>
        <sz val="12"/>
        <rFont val="方正仿宋_GBK"/>
        <charset val="134"/>
      </rPr>
      <t>人</t>
    </r>
    <r>
      <rPr>
        <sz val="12"/>
        <rFont val="Times New Roman"/>
        <charset val="0"/>
      </rPr>
      <t>/</t>
    </r>
    <r>
      <rPr>
        <sz val="12"/>
        <rFont val="方正仿宋_GBK"/>
        <charset val="134"/>
      </rPr>
      <t>年</t>
    </r>
  </si>
  <si>
    <r>
      <rPr>
        <sz val="12"/>
        <rFont val="方正仿宋_GBK"/>
        <charset val="134"/>
      </rPr>
      <t>困难群众医疗费用负担有效缓解</t>
    </r>
  </si>
  <si>
    <r>
      <rPr>
        <sz val="12"/>
        <color rgb="FF000000"/>
        <rFont val="方正仿宋_GBK"/>
        <charset val="134"/>
      </rPr>
      <t>雁山区</t>
    </r>
    <r>
      <rPr>
        <sz val="12"/>
        <color rgb="FF000000"/>
        <rFont val="Times New Roman"/>
        <charset val="134"/>
      </rPr>
      <t xml:space="preserve">
</t>
    </r>
    <r>
      <rPr>
        <sz val="12"/>
        <color rgb="FF000000"/>
        <rFont val="方正仿宋_GBK"/>
        <charset val="134"/>
      </rPr>
      <t>民宗局</t>
    </r>
  </si>
  <si>
    <r>
      <rPr>
        <sz val="12"/>
        <color indexed="8"/>
        <rFont val="方正仿宋_GBK"/>
        <charset val="134"/>
      </rPr>
      <t>区本级配套财政衔接资金</t>
    </r>
  </si>
  <si>
    <r>
      <rPr>
        <sz val="12"/>
        <color theme="1"/>
        <rFont val="Times New Roman"/>
        <charset val="0"/>
      </rPr>
      <t>004003010-</t>
    </r>
    <r>
      <rPr>
        <sz val="12"/>
        <color indexed="8"/>
        <rFont val="方正仿宋_GBK"/>
        <charset val="134"/>
      </rPr>
      <t>财政衔接推进乡村振兴补助资金（市县本级投入部分）</t>
    </r>
  </si>
  <si>
    <r>
      <rPr>
        <sz val="12"/>
        <color indexed="8"/>
        <rFont val="方正仿宋_GBK"/>
        <charset val="134"/>
      </rPr>
      <t>保障不低于</t>
    </r>
    <r>
      <rPr>
        <sz val="12"/>
        <color theme="1"/>
        <rFont val="Times New Roman"/>
        <charset val="0"/>
      </rPr>
      <t>4</t>
    </r>
    <r>
      <rPr>
        <sz val="12"/>
        <color indexed="8"/>
        <rFont val="方正仿宋_GBK"/>
        <charset val="134"/>
      </rPr>
      <t>个项目的尾款支付</t>
    </r>
  </si>
  <si>
    <r>
      <rPr>
        <sz val="12"/>
        <color indexed="8"/>
        <rFont val="方正仿宋_GBK"/>
        <charset val="134"/>
      </rPr>
      <t>项目验收合格率</t>
    </r>
    <r>
      <rPr>
        <sz val="12"/>
        <color theme="1"/>
        <rFont val="Times New Roman"/>
        <charset val="0"/>
      </rPr>
      <t>100%</t>
    </r>
  </si>
  <si>
    <r>
      <rPr>
        <sz val="12"/>
        <color theme="1"/>
        <rFont val="Times New Roman"/>
        <charset val="0"/>
      </rPr>
      <t>2026</t>
    </r>
    <r>
      <rPr>
        <sz val="12"/>
        <color indexed="8"/>
        <rFont val="方正仿宋_GBK"/>
        <charset val="134"/>
      </rPr>
      <t>年</t>
    </r>
    <r>
      <rPr>
        <sz val="12"/>
        <color theme="1"/>
        <rFont val="Times New Roman"/>
        <charset val="0"/>
      </rPr>
      <t>12</t>
    </r>
    <r>
      <rPr>
        <sz val="12"/>
        <color indexed="8"/>
        <rFont val="方正仿宋_GBK"/>
        <charset val="134"/>
      </rPr>
      <t>月底前完工</t>
    </r>
  </si>
  <si>
    <r>
      <rPr>
        <sz val="12"/>
        <color indexed="8"/>
        <rFont val="方正仿宋_GBK"/>
        <charset val="134"/>
      </rPr>
      <t>不高于市场价</t>
    </r>
  </si>
  <si>
    <r>
      <rPr>
        <sz val="12"/>
        <color indexed="8"/>
        <rFont val="方正仿宋_GBK"/>
        <charset val="134"/>
      </rPr>
      <t>赋予</t>
    </r>
    <r>
      <rPr>
        <sz val="12"/>
        <color theme="1"/>
        <rFont val="Times New Roman"/>
        <charset val="0"/>
      </rPr>
      <t>“</t>
    </r>
    <r>
      <rPr>
        <sz val="12"/>
        <color indexed="8"/>
        <rFont val="方正仿宋_GBK"/>
        <charset val="134"/>
      </rPr>
      <t>三个意义</t>
    </r>
    <r>
      <rPr>
        <sz val="12"/>
        <color theme="1"/>
        <rFont val="Times New Roman"/>
        <charset val="0"/>
      </rPr>
      <t>”</t>
    </r>
    <r>
      <rPr>
        <sz val="12"/>
        <color indexed="8"/>
        <rFont val="方正仿宋_GBK"/>
        <charset val="134"/>
      </rPr>
      <t>和</t>
    </r>
    <r>
      <rPr>
        <sz val="12"/>
        <color theme="1"/>
        <rFont val="Times New Roman"/>
        <charset val="0"/>
      </rPr>
      <t>“</t>
    </r>
    <r>
      <rPr>
        <sz val="12"/>
        <color indexed="8"/>
        <rFont val="方正仿宋_GBK"/>
        <charset val="134"/>
      </rPr>
      <t>融</t>
    </r>
    <r>
      <rPr>
        <sz val="12"/>
        <color theme="1"/>
        <rFont val="Times New Roman"/>
        <charset val="0"/>
      </rPr>
      <t>”</t>
    </r>
    <r>
      <rPr>
        <sz val="12"/>
        <color indexed="8"/>
        <rFont val="方正仿宋_GBK"/>
        <charset val="134"/>
      </rPr>
      <t>的导向更加明显</t>
    </r>
  </si>
  <si>
    <t>≥95%</t>
  </si>
  <si>
    <r>
      <rPr>
        <sz val="12"/>
        <rFont val="方正仿宋_GBK"/>
        <charset val="134"/>
      </rPr>
      <t>雁山区乡村振兴局</t>
    </r>
  </si>
  <si>
    <r>
      <rPr>
        <sz val="12"/>
        <rFont val="Times New Roman"/>
        <charset val="0"/>
      </rPr>
      <t>2026</t>
    </r>
    <r>
      <rPr>
        <sz val="12"/>
        <rFont val="方正仿宋_GBK"/>
        <charset val="134"/>
      </rPr>
      <t>年区本级配套衔接资金</t>
    </r>
  </si>
  <si>
    <r>
      <rPr>
        <sz val="12"/>
        <rFont val="方正仿宋_GBK"/>
        <charset val="134"/>
      </rPr>
      <t>保障不低于</t>
    </r>
    <r>
      <rPr>
        <sz val="12"/>
        <rFont val="Times New Roman"/>
        <charset val="0"/>
      </rPr>
      <t>10</t>
    </r>
    <r>
      <rPr>
        <sz val="12"/>
        <rFont val="方正仿宋_GBK"/>
        <charset val="134"/>
      </rPr>
      <t>个项目的尾款支付</t>
    </r>
  </si>
  <si>
    <r>
      <rPr>
        <sz val="12"/>
        <rFont val="方正仿宋_GBK"/>
        <charset val="134"/>
      </rPr>
      <t>项目验收合格率</t>
    </r>
    <r>
      <rPr>
        <sz val="12"/>
        <rFont val="Times New Roman"/>
        <charset val="0"/>
      </rPr>
      <t>100%</t>
    </r>
  </si>
  <si>
    <r>
      <rPr>
        <sz val="12"/>
        <rFont val="Times New Roman"/>
        <charset val="0"/>
      </rPr>
      <t>2026</t>
    </r>
    <r>
      <rPr>
        <sz val="12"/>
        <rFont val="方正仿宋_GBK"/>
        <charset val="134"/>
      </rPr>
      <t>年</t>
    </r>
    <r>
      <rPr>
        <sz val="12"/>
        <rFont val="Times New Roman"/>
        <charset val="0"/>
      </rPr>
      <t>12</t>
    </r>
    <r>
      <rPr>
        <sz val="12"/>
        <rFont val="方正仿宋_GBK"/>
        <charset val="134"/>
      </rPr>
      <t>月底前完工</t>
    </r>
  </si>
  <si>
    <r>
      <rPr>
        <sz val="12"/>
        <rFont val="方正仿宋_GBK"/>
        <charset val="134"/>
      </rPr>
      <t>不高于市场价</t>
    </r>
  </si>
  <si>
    <r>
      <rPr>
        <sz val="12"/>
        <rFont val="方正仿宋_GBK"/>
        <charset val="134"/>
      </rPr>
      <t>改善农村生活、生产环境</t>
    </r>
  </si>
  <si>
    <r>
      <rPr>
        <sz val="12"/>
        <rFont val="方正仿宋_GBK"/>
        <charset val="134"/>
      </rPr>
      <t>公办幼儿园生均公用经费</t>
    </r>
  </si>
  <si>
    <r>
      <rPr>
        <sz val="12"/>
        <rFont val="Times New Roman"/>
        <charset val="0"/>
      </rPr>
      <t>004003006-</t>
    </r>
    <r>
      <rPr>
        <sz val="12"/>
        <rFont val="方正仿宋_GBK"/>
        <charset val="134"/>
      </rPr>
      <t>幼儿园生均公用经费</t>
    </r>
  </si>
  <si>
    <r>
      <rPr>
        <sz val="12"/>
        <rFont val="方正仿宋_GBK"/>
        <charset val="134"/>
      </rPr>
      <t>符合补助幼儿数</t>
    </r>
    <r>
      <rPr>
        <sz val="12"/>
        <rFont val="Times New Roman"/>
        <charset val="0"/>
      </rPr>
      <t>≤500</t>
    </r>
    <r>
      <rPr>
        <sz val="12"/>
        <rFont val="方正仿宋_GBK"/>
        <charset val="134"/>
      </rPr>
      <t>人</t>
    </r>
  </si>
  <si>
    <r>
      <rPr>
        <sz val="12"/>
        <rFont val="Times New Roman"/>
        <charset val="0"/>
      </rPr>
      <t>≤15</t>
    </r>
    <r>
      <rPr>
        <sz val="12"/>
        <rFont val="方正仿宋_GBK"/>
        <charset val="134"/>
      </rPr>
      <t>万元</t>
    </r>
  </si>
  <si>
    <r>
      <rPr>
        <sz val="12"/>
        <rFont val="方正仿宋_GBK"/>
        <charset val="134"/>
      </rPr>
      <t>雁山区人力资源和社会保障局</t>
    </r>
  </si>
  <si>
    <r>
      <rPr>
        <sz val="12"/>
        <rFont val="Times New Roman"/>
        <charset val="0"/>
      </rPr>
      <t>2026</t>
    </r>
    <r>
      <rPr>
        <sz val="12"/>
        <rFont val="方正仿宋_GBK"/>
        <charset val="0"/>
      </rPr>
      <t>年环卫工人工资福利待遇</t>
    </r>
  </si>
  <si>
    <r>
      <rPr>
        <sz val="12"/>
        <color theme="1"/>
        <rFont val="Times New Roman"/>
        <charset val="0"/>
      </rPr>
      <t>004002-</t>
    </r>
    <r>
      <rPr>
        <sz val="12"/>
        <color indexed="8"/>
        <rFont val="方正仿宋_GBK"/>
        <charset val="134"/>
      </rPr>
      <t>编制外长聘人员支出</t>
    </r>
  </si>
  <si>
    <r>
      <rPr>
        <sz val="12"/>
        <rFont val="方正仿宋_GBK"/>
        <charset val="134"/>
      </rPr>
      <t>完成环卫工人</t>
    </r>
    <r>
      <rPr>
        <sz val="12"/>
        <rFont val="Times New Roman"/>
        <charset val="0"/>
      </rPr>
      <t>100</t>
    </r>
    <r>
      <rPr>
        <sz val="12"/>
        <rFont val="方正仿宋_GBK"/>
        <charset val="134"/>
      </rPr>
      <t>人的待遇发放</t>
    </r>
  </si>
  <si>
    <r>
      <rPr>
        <sz val="12"/>
        <rFont val="方正仿宋_GBK"/>
        <charset val="134"/>
      </rPr>
      <t>工资福利待遇发放率</t>
    </r>
    <r>
      <rPr>
        <sz val="12"/>
        <rFont val="Times New Roman"/>
        <charset val="0"/>
      </rPr>
      <t>100%</t>
    </r>
  </si>
  <si>
    <r>
      <rPr>
        <sz val="12"/>
        <rFont val="方正仿宋_GBK"/>
        <charset val="134"/>
      </rPr>
      <t>每月</t>
    </r>
    <r>
      <rPr>
        <sz val="12"/>
        <rFont val="Times New Roman"/>
        <charset val="0"/>
      </rPr>
      <t>25</t>
    </r>
    <r>
      <rPr>
        <sz val="12"/>
        <rFont val="方正仿宋_GBK"/>
        <charset val="134"/>
      </rPr>
      <t>日前发放到位</t>
    </r>
  </si>
  <si>
    <r>
      <rPr>
        <sz val="12"/>
        <rFont val="Times New Roman"/>
        <charset val="0"/>
      </rPr>
      <t>≤6.2</t>
    </r>
    <r>
      <rPr>
        <sz val="12"/>
        <rFont val="方正仿宋_GBK"/>
        <charset val="134"/>
      </rPr>
      <t>万元</t>
    </r>
    <r>
      <rPr>
        <sz val="12"/>
        <rFont val="Times New Roman"/>
        <charset val="0"/>
      </rPr>
      <t>/</t>
    </r>
    <r>
      <rPr>
        <sz val="12"/>
        <rFont val="方正仿宋_GBK"/>
        <charset val="134"/>
      </rPr>
      <t>人</t>
    </r>
    <r>
      <rPr>
        <sz val="12"/>
        <rFont val="Times New Roman"/>
        <charset val="0"/>
      </rPr>
      <t>/</t>
    </r>
    <r>
      <rPr>
        <sz val="12"/>
        <rFont val="方正仿宋_GBK"/>
        <charset val="134"/>
      </rPr>
      <t>年</t>
    </r>
  </si>
  <si>
    <r>
      <rPr>
        <sz val="12"/>
        <rFont val="方正仿宋_GBK"/>
        <charset val="134"/>
      </rPr>
      <t>保障区直各部门正常运转</t>
    </r>
  </si>
  <si>
    <r>
      <rPr>
        <sz val="12"/>
        <rFont val="Times New Roman"/>
        <charset val="0"/>
      </rPr>
      <t>2026</t>
    </r>
    <r>
      <rPr>
        <sz val="12"/>
        <rFont val="方正仿宋_GBK"/>
        <charset val="134"/>
      </rPr>
      <t>年劳务派遣人员工资福利待遇</t>
    </r>
  </si>
  <si>
    <r>
      <rPr>
        <sz val="12"/>
        <rFont val="方正仿宋_GBK"/>
        <charset val="134"/>
      </rPr>
      <t>完成劳务派遣人员</t>
    </r>
    <r>
      <rPr>
        <sz val="12"/>
        <rFont val="Times New Roman"/>
        <charset val="0"/>
      </rPr>
      <t>202</t>
    </r>
    <r>
      <rPr>
        <sz val="12"/>
        <rFont val="方正仿宋_GBK"/>
        <charset val="134"/>
      </rPr>
      <t>人的待遇发放</t>
    </r>
  </si>
  <si>
    <r>
      <rPr>
        <sz val="12"/>
        <rFont val="Times New Roman"/>
        <charset val="0"/>
      </rPr>
      <t>≤8.71</t>
    </r>
    <r>
      <rPr>
        <sz val="12"/>
        <rFont val="方正仿宋_GBK"/>
        <charset val="0"/>
      </rPr>
      <t>万元</t>
    </r>
    <r>
      <rPr>
        <sz val="12"/>
        <rFont val="Times New Roman"/>
        <charset val="0"/>
      </rPr>
      <t>/</t>
    </r>
    <r>
      <rPr>
        <sz val="12"/>
        <rFont val="方正仿宋_GBK"/>
        <charset val="0"/>
      </rPr>
      <t>人</t>
    </r>
    <r>
      <rPr>
        <sz val="12"/>
        <rFont val="Times New Roman"/>
        <charset val="0"/>
      </rPr>
      <t>/</t>
    </r>
    <r>
      <rPr>
        <sz val="12"/>
        <rFont val="方正仿宋_GBK"/>
        <charset val="0"/>
      </rPr>
      <t>年</t>
    </r>
  </si>
  <si>
    <r>
      <rPr>
        <sz val="11"/>
        <rFont val="方正仿宋_GBK"/>
        <charset val="134"/>
      </rPr>
      <t>雁山区委</t>
    </r>
    <r>
      <rPr>
        <sz val="11"/>
        <rFont val="Times New Roman"/>
        <charset val="134"/>
      </rPr>
      <t xml:space="preserve">
</t>
    </r>
    <r>
      <rPr>
        <sz val="11"/>
        <rFont val="方正仿宋_GBK"/>
        <charset val="134"/>
      </rPr>
      <t>组织部</t>
    </r>
  </si>
  <si>
    <r>
      <rPr>
        <sz val="11"/>
        <rFont val="Times New Roman"/>
        <charset val="0"/>
      </rPr>
      <t>2026</t>
    </r>
    <r>
      <rPr>
        <sz val="11"/>
        <rFont val="方正仿宋_GBK"/>
        <charset val="134"/>
      </rPr>
      <t>年驻村工作队员经费</t>
    </r>
  </si>
  <si>
    <r>
      <rPr>
        <sz val="11"/>
        <rFont val="Times New Roman"/>
        <charset val="0"/>
      </rPr>
      <t xml:space="preserve">004003006 </t>
    </r>
    <r>
      <rPr>
        <sz val="11"/>
        <rFont val="方正仿宋_GBK"/>
        <charset val="134"/>
      </rPr>
      <t>驻村第一书记和工作队员补助经费</t>
    </r>
  </si>
  <si>
    <r>
      <rPr>
        <sz val="11"/>
        <rFont val="方正仿宋_GBK"/>
        <charset val="134"/>
      </rPr>
      <t>驻村队员约</t>
    </r>
    <r>
      <rPr>
        <sz val="11"/>
        <rFont val="Times New Roman"/>
        <charset val="0"/>
      </rPr>
      <t>26</t>
    </r>
    <r>
      <rPr>
        <sz val="11"/>
        <rFont val="方正仿宋_GBK"/>
        <charset val="134"/>
      </rPr>
      <t>人，其中第一书记</t>
    </r>
    <r>
      <rPr>
        <sz val="11"/>
        <rFont val="Times New Roman"/>
        <charset val="0"/>
      </rPr>
      <t>11</t>
    </r>
    <r>
      <rPr>
        <sz val="11"/>
        <rFont val="方正仿宋_GBK"/>
        <charset val="134"/>
      </rPr>
      <t>人。</t>
    </r>
  </si>
  <si>
    <r>
      <rPr>
        <sz val="11"/>
        <rFont val="方正仿宋_GBK"/>
        <charset val="134"/>
      </rPr>
      <t>按上级要求完成</t>
    </r>
    <r>
      <rPr>
        <sz val="11"/>
        <rFont val="Times New Roman"/>
        <charset val="0"/>
      </rPr>
      <t>100%</t>
    </r>
  </si>
  <si>
    <r>
      <rPr>
        <sz val="11"/>
        <rFont val="Times New Roman"/>
        <charset val="0"/>
      </rPr>
      <t>2026</t>
    </r>
    <r>
      <rPr>
        <sz val="11"/>
        <rFont val="方正仿宋_GBK"/>
        <charset val="134"/>
      </rPr>
      <t>年</t>
    </r>
    <r>
      <rPr>
        <sz val="11"/>
        <rFont val="Times New Roman"/>
        <charset val="0"/>
      </rPr>
      <t>12</t>
    </r>
    <r>
      <rPr>
        <sz val="11"/>
        <rFont val="方正仿宋_GBK"/>
        <charset val="134"/>
      </rPr>
      <t>月底前完成</t>
    </r>
  </si>
  <si>
    <r>
      <rPr>
        <sz val="11"/>
        <rFont val="方正仿宋_GBK"/>
        <charset val="134"/>
      </rPr>
      <t>驻村工作队员补贴约</t>
    </r>
    <r>
      <rPr>
        <sz val="11"/>
        <rFont val="Times New Roman"/>
        <charset val="0"/>
      </rPr>
      <t>65</t>
    </r>
    <r>
      <rPr>
        <sz val="11"/>
        <rFont val="方正仿宋_GBK"/>
        <charset val="134"/>
      </rPr>
      <t>万元；购买保险费</t>
    </r>
    <r>
      <rPr>
        <sz val="11"/>
        <rFont val="Times New Roman"/>
        <charset val="0"/>
      </rPr>
      <t>8000</t>
    </r>
    <r>
      <rPr>
        <sz val="11"/>
        <rFont val="方正仿宋_GBK"/>
        <charset val="134"/>
      </rPr>
      <t>元；第一书记工作经费</t>
    </r>
    <r>
      <rPr>
        <sz val="11"/>
        <rFont val="Times New Roman"/>
        <charset val="0"/>
      </rPr>
      <t>16.5</t>
    </r>
    <r>
      <rPr>
        <sz val="11"/>
        <rFont val="方正仿宋_GBK"/>
        <charset val="134"/>
      </rPr>
      <t>万元；体检费</t>
    </r>
    <r>
      <rPr>
        <sz val="11"/>
        <rFont val="Times New Roman"/>
        <charset val="0"/>
      </rPr>
      <t>3</t>
    </r>
    <r>
      <rPr>
        <sz val="11"/>
        <rFont val="方正仿宋_GBK"/>
        <charset val="134"/>
      </rPr>
      <t>万元。</t>
    </r>
  </si>
  <si>
    <r>
      <rPr>
        <sz val="11"/>
        <rFont val="方正仿宋_GBK"/>
        <charset val="134"/>
      </rPr>
      <t>乡村振兴工作顺利开展</t>
    </r>
  </si>
  <si>
    <r>
      <rPr>
        <sz val="12"/>
        <rFont val="方正仿宋_GBK"/>
        <charset val="134"/>
      </rPr>
      <t>雁山区</t>
    </r>
    <r>
      <rPr>
        <sz val="12"/>
        <rFont val="Times New Roman"/>
        <charset val="134"/>
      </rPr>
      <t xml:space="preserve">
</t>
    </r>
    <r>
      <rPr>
        <sz val="12"/>
        <rFont val="方正仿宋_GBK"/>
        <charset val="134"/>
      </rPr>
      <t>商投局</t>
    </r>
  </si>
  <si>
    <r>
      <rPr>
        <sz val="12"/>
        <rFont val="Times New Roman"/>
        <charset val="0"/>
      </rPr>
      <t>2026</t>
    </r>
    <r>
      <rPr>
        <sz val="12"/>
        <rFont val="方正仿宋_GBK"/>
        <charset val="134"/>
      </rPr>
      <t>年招商引资工作经费</t>
    </r>
  </si>
  <si>
    <r>
      <rPr>
        <sz val="12"/>
        <rFont val="方正仿宋_GBK"/>
        <charset val="134"/>
      </rPr>
      <t>非三保</t>
    </r>
  </si>
  <si>
    <r>
      <rPr>
        <sz val="12"/>
        <rFont val="方正仿宋_GBK"/>
        <charset val="134"/>
      </rPr>
      <t>金额</t>
    </r>
    <r>
      <rPr>
        <sz val="12"/>
        <rFont val="Times New Roman"/>
        <charset val="0"/>
      </rPr>
      <t>≤20</t>
    </r>
    <r>
      <rPr>
        <sz val="12"/>
        <rFont val="方正仿宋_GBK"/>
        <charset val="134"/>
      </rPr>
      <t>万元</t>
    </r>
  </si>
  <si>
    <r>
      <rPr>
        <sz val="12"/>
        <rFont val="方正仿宋_GBK"/>
        <charset val="134"/>
      </rPr>
      <t>完成质量</t>
    </r>
    <r>
      <rPr>
        <sz val="12"/>
        <rFont val="Times New Roman"/>
        <charset val="0"/>
      </rPr>
      <t>≥100%</t>
    </r>
  </si>
  <si>
    <r>
      <rPr>
        <sz val="12"/>
        <rFont val="Times New Roman"/>
        <charset val="0"/>
      </rPr>
      <t>1</t>
    </r>
    <r>
      <rPr>
        <sz val="12"/>
        <rFont val="方正仿宋_GBK"/>
        <charset val="134"/>
      </rPr>
      <t>年</t>
    </r>
  </si>
  <si>
    <r>
      <rPr>
        <sz val="12"/>
        <rFont val="Times New Roman"/>
        <charset val="0"/>
      </rPr>
      <t>≤10</t>
    </r>
    <r>
      <rPr>
        <sz val="12"/>
        <rFont val="方正仿宋_GBK"/>
        <charset val="0"/>
      </rPr>
      <t>万元</t>
    </r>
  </si>
  <si>
    <r>
      <rPr>
        <sz val="12"/>
        <rFont val="方正仿宋_GBK"/>
        <charset val="134"/>
      </rPr>
      <t>社会满意度</t>
    </r>
    <r>
      <rPr>
        <sz val="12"/>
        <rFont val="Times New Roman"/>
        <charset val="0"/>
      </rPr>
      <t>≥98%</t>
    </r>
  </si>
  <si>
    <t>≥98%</t>
  </si>
  <si>
    <r>
      <rPr>
        <sz val="12"/>
        <rFont val="方正仿宋_GBK"/>
        <charset val="134"/>
      </rPr>
      <t>双拥慰问</t>
    </r>
  </si>
  <si>
    <r>
      <rPr>
        <sz val="12"/>
        <rFont val="方正仿宋_GBK"/>
        <charset val="134"/>
      </rPr>
      <t>走访慰问辖区</t>
    </r>
    <r>
      <rPr>
        <sz val="12"/>
        <rFont val="Times New Roman"/>
        <charset val="0"/>
      </rPr>
      <t>10</t>
    </r>
    <r>
      <rPr>
        <sz val="12"/>
        <rFont val="方正仿宋_GBK"/>
        <charset val="134"/>
      </rPr>
      <t>个部队，现役军人家属</t>
    </r>
    <r>
      <rPr>
        <sz val="12"/>
        <rFont val="Times New Roman"/>
        <charset val="0"/>
      </rPr>
      <t>120</t>
    </r>
    <r>
      <rPr>
        <sz val="12"/>
        <rFont val="方正仿宋_GBK"/>
        <charset val="134"/>
      </rPr>
      <t>人，优抚对象</t>
    </r>
    <r>
      <rPr>
        <sz val="12"/>
        <rFont val="Times New Roman"/>
        <charset val="0"/>
      </rPr>
      <t>80</t>
    </r>
    <r>
      <rPr>
        <sz val="12"/>
        <rFont val="方正仿宋_GBK"/>
        <charset val="134"/>
      </rPr>
      <t>人，重点优抚对象</t>
    </r>
    <r>
      <rPr>
        <sz val="12"/>
        <rFont val="Times New Roman"/>
        <charset val="0"/>
      </rPr>
      <t>114</t>
    </r>
    <r>
      <rPr>
        <sz val="12"/>
        <rFont val="方正仿宋_GBK"/>
        <charset val="134"/>
      </rPr>
      <t>人，在职在编退役军人</t>
    </r>
    <r>
      <rPr>
        <sz val="12"/>
        <rFont val="Times New Roman"/>
        <charset val="0"/>
      </rPr>
      <t>150</t>
    </r>
    <r>
      <rPr>
        <sz val="12"/>
        <rFont val="方正仿宋_GBK"/>
        <charset val="134"/>
      </rPr>
      <t>人</t>
    </r>
  </si>
  <si>
    <r>
      <rPr>
        <sz val="12"/>
        <rFont val="方正仿宋_GBK"/>
        <charset val="134"/>
      </rPr>
      <t>每年八一、春节之前完成拨付</t>
    </r>
  </si>
  <si>
    <r>
      <rPr>
        <sz val="12"/>
        <rFont val="Times New Roman"/>
        <charset val="0"/>
      </rPr>
      <t>≤30</t>
    </r>
    <r>
      <rPr>
        <sz val="12"/>
        <rFont val="方正仿宋_GBK"/>
        <charset val="0"/>
      </rPr>
      <t>万元</t>
    </r>
  </si>
  <si>
    <r>
      <rPr>
        <sz val="12"/>
        <rFont val="方正仿宋_GBK"/>
        <charset val="134"/>
      </rPr>
      <t>进一步做好我区拥军优属工作，有效促进军政团结，军爱民，民拥军</t>
    </r>
  </si>
  <si>
    <t xml:space="preserve">
101001</t>
  </si>
  <si>
    <r>
      <rPr>
        <sz val="12"/>
        <rFont val="Times New Roman"/>
        <charset val="0"/>
      </rPr>
      <t xml:space="preserve">
</t>
    </r>
    <r>
      <rPr>
        <sz val="12"/>
        <rFont val="方正仿宋_GBK"/>
        <charset val="134"/>
      </rPr>
      <t>桂林市雁山区人民代表大会常务委员会办公室</t>
    </r>
  </si>
  <si>
    <r>
      <rPr>
        <sz val="12"/>
        <rFont val="方正仿宋_GBK"/>
        <charset val="134"/>
      </rPr>
      <t>区人大六届六次会议经费（人代会年例会）</t>
    </r>
  </si>
  <si>
    <r>
      <rPr>
        <sz val="12"/>
        <rFont val="Times New Roman"/>
        <charset val="0"/>
      </rPr>
      <t>1.</t>
    </r>
    <r>
      <rPr>
        <sz val="12"/>
        <rFont val="方正仿宋_GBK"/>
        <charset val="0"/>
      </rPr>
      <t>参会人数：预计代表</t>
    </r>
    <r>
      <rPr>
        <sz val="12"/>
        <rFont val="Times New Roman"/>
        <charset val="0"/>
      </rPr>
      <t>150</t>
    </r>
    <r>
      <rPr>
        <sz val="12"/>
        <rFont val="方正仿宋_GBK"/>
        <charset val="0"/>
      </rPr>
      <t>人，列席人员</t>
    </r>
    <r>
      <rPr>
        <sz val="12"/>
        <rFont val="Times New Roman"/>
        <charset val="0"/>
      </rPr>
      <t>80</t>
    </r>
    <r>
      <rPr>
        <sz val="12"/>
        <rFont val="方正仿宋_GBK"/>
        <charset val="0"/>
      </rPr>
      <t>人；</t>
    </r>
    <r>
      <rPr>
        <sz val="12"/>
        <rFont val="Times New Roman"/>
        <charset val="0"/>
      </rPr>
      <t xml:space="preserve">      
2.</t>
    </r>
    <r>
      <rPr>
        <sz val="12"/>
        <rFont val="方正仿宋_GBK"/>
        <charset val="0"/>
      </rPr>
      <t>会期：</t>
    </r>
    <r>
      <rPr>
        <sz val="12"/>
        <rFont val="Times New Roman"/>
        <charset val="0"/>
      </rPr>
      <t>3</t>
    </r>
    <r>
      <rPr>
        <sz val="12"/>
        <rFont val="方正仿宋_GBK"/>
        <charset val="0"/>
      </rPr>
      <t>天；</t>
    </r>
    <r>
      <rPr>
        <sz val="12"/>
        <rFont val="Times New Roman"/>
        <charset val="0"/>
      </rPr>
      <t xml:space="preserve">           
3.</t>
    </r>
    <r>
      <rPr>
        <sz val="12"/>
        <rFont val="方正仿宋_GBK"/>
        <charset val="0"/>
      </rPr>
      <t>会议召开次数：</t>
    </r>
    <r>
      <rPr>
        <sz val="12"/>
        <rFont val="Times New Roman"/>
        <charset val="0"/>
      </rPr>
      <t>1</t>
    </r>
    <r>
      <rPr>
        <sz val="12"/>
        <rFont val="方正仿宋_GBK"/>
        <charset val="0"/>
      </rPr>
      <t>次；</t>
    </r>
    <r>
      <rPr>
        <sz val="12"/>
        <rFont val="Times New Roman"/>
        <charset val="0"/>
      </rPr>
      <t xml:space="preserve">      
4.</t>
    </r>
    <r>
      <rPr>
        <sz val="12"/>
        <rFont val="方正仿宋_GBK"/>
        <charset val="0"/>
      </rPr>
      <t>会议印发刊物数量：人代会工作证、会议资料等。</t>
    </r>
    <r>
      <rPr>
        <sz val="12"/>
        <rFont val="Times New Roman"/>
        <charset val="0"/>
      </rPr>
      <t xml:space="preserve">                          </t>
    </r>
  </si>
  <si>
    <r>
      <rPr>
        <sz val="12"/>
        <rFont val="Times New Roman"/>
        <charset val="0"/>
      </rPr>
      <t>1.</t>
    </r>
    <r>
      <rPr>
        <sz val="12"/>
        <rFont val="方正仿宋_GBK"/>
        <charset val="0"/>
      </rPr>
      <t>会议出勤率：</t>
    </r>
    <r>
      <rPr>
        <sz val="12"/>
        <rFont val="Times New Roman"/>
        <charset val="0"/>
      </rPr>
      <t xml:space="preserve">≥90% </t>
    </r>
    <r>
      <rPr>
        <sz val="12"/>
        <rFont val="方正仿宋_GBK"/>
        <charset val="0"/>
      </rPr>
      <t>；</t>
    </r>
    <r>
      <rPr>
        <sz val="12"/>
        <rFont val="Times New Roman"/>
        <charset val="0"/>
      </rPr>
      <t xml:space="preserve">           
2.</t>
    </r>
    <r>
      <rPr>
        <sz val="12"/>
        <rFont val="方正仿宋_GBK"/>
        <charset val="0"/>
      </rPr>
      <t>会议刊物达标率：</t>
    </r>
    <r>
      <rPr>
        <sz val="12"/>
        <rFont val="Times New Roman"/>
        <charset val="0"/>
      </rPr>
      <t xml:space="preserve">≥100% </t>
    </r>
    <r>
      <rPr>
        <sz val="12"/>
        <rFont val="方正仿宋_GBK"/>
        <charset val="0"/>
      </rPr>
      <t>；</t>
    </r>
    <r>
      <rPr>
        <sz val="12"/>
        <rFont val="Times New Roman"/>
        <charset val="0"/>
      </rPr>
      <t xml:space="preserve">                       
3.</t>
    </r>
    <r>
      <rPr>
        <sz val="12"/>
        <rFont val="方正仿宋_GBK"/>
        <charset val="0"/>
      </rPr>
      <t>经费支出合规性：严格执行相关财经法规、制度。</t>
    </r>
    <r>
      <rPr>
        <sz val="12"/>
        <rFont val="Times New Roman"/>
        <charset val="0"/>
      </rPr>
      <t xml:space="preserve">                                    </t>
    </r>
  </si>
  <si>
    <r>
      <rPr>
        <sz val="12"/>
        <rFont val="Times New Roman"/>
        <charset val="0"/>
      </rPr>
      <t>1.</t>
    </r>
    <r>
      <rPr>
        <sz val="12"/>
        <rFont val="方正仿宋_GBK"/>
        <charset val="0"/>
      </rPr>
      <t>会议计划完成时间：预计</t>
    </r>
    <r>
      <rPr>
        <sz val="12"/>
        <rFont val="Times New Roman"/>
        <charset val="0"/>
      </rPr>
      <t>2026</t>
    </r>
    <r>
      <rPr>
        <sz val="12"/>
        <rFont val="方正仿宋_GBK"/>
        <charset val="0"/>
      </rPr>
      <t>年</t>
    </r>
    <r>
      <rPr>
        <sz val="12"/>
        <rFont val="Times New Roman"/>
        <charset val="0"/>
      </rPr>
      <t>2</t>
    </r>
    <r>
      <rPr>
        <sz val="12"/>
        <rFont val="方正仿宋_GBK"/>
        <charset val="0"/>
      </rPr>
      <t>月；</t>
    </r>
    <r>
      <rPr>
        <sz val="12"/>
        <rFont val="Times New Roman"/>
        <charset val="0"/>
      </rPr>
      <t xml:space="preserve">                  
 2.</t>
    </r>
    <r>
      <rPr>
        <sz val="12"/>
        <rFont val="方正仿宋_GBK"/>
        <charset val="0"/>
      </rPr>
      <t>经费支出时间：预计</t>
    </r>
    <r>
      <rPr>
        <sz val="12"/>
        <rFont val="Times New Roman"/>
        <charset val="0"/>
      </rPr>
      <t>2026</t>
    </r>
    <r>
      <rPr>
        <sz val="12"/>
        <rFont val="方正仿宋_GBK"/>
        <charset val="0"/>
      </rPr>
      <t>年</t>
    </r>
    <r>
      <rPr>
        <sz val="12"/>
        <rFont val="Times New Roman"/>
        <charset val="0"/>
      </rPr>
      <t>2-3</t>
    </r>
    <r>
      <rPr>
        <sz val="12"/>
        <rFont val="方正仿宋_GBK"/>
        <charset val="0"/>
      </rPr>
      <t>月。</t>
    </r>
  </si>
  <si>
    <r>
      <rPr>
        <sz val="12"/>
        <rFont val="Times New Roman"/>
        <charset val="134"/>
      </rPr>
      <t>1.</t>
    </r>
    <r>
      <rPr>
        <sz val="12"/>
        <rFont val="方正仿宋_GBK"/>
        <charset val="134"/>
      </rPr>
      <t>代表人数</t>
    </r>
    <r>
      <rPr>
        <sz val="12"/>
        <rFont val="Times New Roman"/>
        <charset val="134"/>
      </rPr>
      <t>150</t>
    </r>
    <r>
      <rPr>
        <sz val="12"/>
        <rFont val="方正仿宋_GBK"/>
        <charset val="134"/>
      </rPr>
      <t>人，会议人均经费</t>
    </r>
    <r>
      <rPr>
        <sz val="12"/>
        <rFont val="Times New Roman"/>
        <charset val="134"/>
      </rPr>
      <t>≤500</t>
    </r>
    <r>
      <rPr>
        <sz val="12"/>
        <rFont val="方正仿宋_GBK"/>
        <charset val="134"/>
      </rPr>
      <t>元</t>
    </r>
    <r>
      <rPr>
        <sz val="12"/>
        <rFont val="Times New Roman"/>
        <charset val="134"/>
      </rPr>
      <t>/</t>
    </r>
    <r>
      <rPr>
        <sz val="12"/>
        <rFont val="方正仿宋_GBK"/>
        <charset val="134"/>
      </rPr>
      <t>人</t>
    </r>
    <r>
      <rPr>
        <sz val="12"/>
        <rFont val="Times New Roman"/>
        <charset val="134"/>
      </rPr>
      <t>/</t>
    </r>
    <r>
      <rPr>
        <sz val="12"/>
        <rFont val="方正仿宋_GBK"/>
        <charset val="134"/>
      </rPr>
      <t>天，共</t>
    </r>
    <r>
      <rPr>
        <sz val="12"/>
        <rFont val="Times New Roman"/>
        <charset val="134"/>
      </rPr>
      <t>225000</t>
    </r>
    <r>
      <rPr>
        <sz val="12"/>
        <rFont val="方正仿宋_GBK"/>
        <charset val="134"/>
      </rPr>
      <t>元；</t>
    </r>
    <r>
      <rPr>
        <sz val="12"/>
        <rFont val="Times New Roman"/>
        <charset val="134"/>
      </rPr>
      <t xml:space="preserve">               2.</t>
    </r>
    <r>
      <rPr>
        <sz val="12"/>
        <rFont val="方正仿宋_GBK"/>
        <charset val="134"/>
      </rPr>
      <t>列席人员：</t>
    </r>
    <r>
      <rPr>
        <sz val="12"/>
        <rFont val="Times New Roman"/>
        <charset val="134"/>
      </rPr>
      <t>80</t>
    </r>
    <r>
      <rPr>
        <sz val="12"/>
        <rFont val="方正仿宋_GBK"/>
        <charset val="134"/>
      </rPr>
      <t>人（伙食费</t>
    </r>
    <r>
      <rPr>
        <sz val="12"/>
        <rFont val="Times New Roman"/>
        <charset val="134"/>
      </rPr>
      <t>≤80</t>
    </r>
    <r>
      <rPr>
        <sz val="12"/>
        <rFont val="方正仿宋_GBK"/>
        <charset val="134"/>
      </rPr>
      <t>元</t>
    </r>
    <r>
      <rPr>
        <sz val="12"/>
        <rFont val="Times New Roman"/>
        <charset val="134"/>
      </rPr>
      <t>/</t>
    </r>
    <r>
      <rPr>
        <sz val="12"/>
        <rFont val="方正仿宋_GBK"/>
        <charset val="134"/>
      </rPr>
      <t>人</t>
    </r>
    <r>
      <rPr>
        <sz val="12"/>
        <rFont val="Times New Roman"/>
        <charset val="134"/>
      </rPr>
      <t>/</t>
    </r>
    <r>
      <rPr>
        <sz val="12"/>
        <rFont val="方正仿宋_GBK"/>
        <charset val="134"/>
      </rPr>
      <t>天，其他费用</t>
    </r>
    <r>
      <rPr>
        <sz val="12"/>
        <rFont val="Times New Roman"/>
        <charset val="134"/>
      </rPr>
      <t>≤50</t>
    </r>
    <r>
      <rPr>
        <sz val="12"/>
        <rFont val="方正仿宋_GBK"/>
        <charset val="134"/>
      </rPr>
      <t>元</t>
    </r>
    <r>
      <rPr>
        <sz val="12"/>
        <rFont val="Times New Roman"/>
        <charset val="134"/>
      </rPr>
      <t>/</t>
    </r>
    <r>
      <rPr>
        <sz val="12"/>
        <rFont val="方正仿宋_GBK"/>
        <charset val="134"/>
      </rPr>
      <t>人），</t>
    </r>
    <r>
      <rPr>
        <sz val="12"/>
        <rFont val="Times New Roman"/>
        <charset val="134"/>
      </rPr>
      <t>80×80×3+80×50=23200</t>
    </r>
    <r>
      <rPr>
        <sz val="12"/>
        <rFont val="方正仿宋_GBK"/>
        <charset val="134"/>
      </rPr>
      <t>元</t>
    </r>
    <r>
      <rPr>
        <sz val="12"/>
        <rFont val="Times New Roman"/>
        <charset val="134"/>
      </rPr>
      <t xml:space="preserve">             3.</t>
    </r>
    <r>
      <rPr>
        <sz val="12"/>
        <rFont val="方正仿宋_GBK"/>
        <charset val="134"/>
      </rPr>
      <t>部分代表误工补助费：</t>
    </r>
    <r>
      <rPr>
        <sz val="12"/>
        <rFont val="Times New Roman"/>
        <charset val="134"/>
      </rPr>
      <t>70</t>
    </r>
    <r>
      <rPr>
        <sz val="12"/>
        <rFont val="方正仿宋_GBK"/>
        <charset val="134"/>
      </rPr>
      <t>人</t>
    </r>
    <r>
      <rPr>
        <sz val="12"/>
        <rFont val="Times New Roman"/>
        <charset val="134"/>
      </rPr>
      <t>×100</t>
    </r>
    <r>
      <rPr>
        <sz val="12"/>
        <rFont val="方正仿宋_GBK"/>
        <charset val="134"/>
      </rPr>
      <t>元</t>
    </r>
    <r>
      <rPr>
        <sz val="12"/>
        <rFont val="Times New Roman"/>
        <charset val="134"/>
      </rPr>
      <t>/</t>
    </r>
    <r>
      <rPr>
        <sz val="12"/>
        <rFont val="方正仿宋_GBK"/>
        <charset val="134"/>
      </rPr>
      <t>人</t>
    </r>
    <r>
      <rPr>
        <sz val="12"/>
        <rFont val="Times New Roman"/>
        <charset val="134"/>
      </rPr>
      <t>/</t>
    </r>
    <r>
      <rPr>
        <sz val="12"/>
        <rFont val="方正仿宋_GBK"/>
        <charset val="134"/>
      </rPr>
      <t>天</t>
    </r>
    <r>
      <rPr>
        <sz val="12"/>
        <rFont val="Times New Roman"/>
        <charset val="134"/>
      </rPr>
      <t>=21000</t>
    </r>
    <r>
      <rPr>
        <sz val="12"/>
        <rFont val="方正仿宋_GBK"/>
        <charset val="134"/>
      </rPr>
      <t>元</t>
    </r>
  </si>
  <si>
    <r>
      <rPr>
        <sz val="12"/>
        <rFont val="方正仿宋_GBK"/>
        <charset val="134"/>
      </rPr>
      <t>本次会议审议通过的议案、建议，有效强化对</t>
    </r>
    <r>
      <rPr>
        <sz val="12"/>
        <rFont val="Times New Roman"/>
        <charset val="134"/>
      </rPr>
      <t>“</t>
    </r>
    <r>
      <rPr>
        <sz val="12"/>
        <rFont val="方正仿宋_GBK"/>
        <charset val="134"/>
      </rPr>
      <t>一府一委两院</t>
    </r>
    <r>
      <rPr>
        <sz val="12"/>
        <rFont val="Times New Roman"/>
        <charset val="134"/>
      </rPr>
      <t>”</t>
    </r>
    <r>
      <rPr>
        <sz val="12"/>
        <rFont val="方正仿宋_GBK"/>
        <charset val="134"/>
      </rPr>
      <t>工作的监督，助推区域治理效能提质增效。</t>
    </r>
  </si>
  <si>
    <r>
      <rPr>
        <sz val="12"/>
        <rFont val="方正仿宋_GBK"/>
        <charset val="134"/>
      </rPr>
      <t>受益对象满意度≧</t>
    </r>
    <r>
      <rPr>
        <sz val="12"/>
        <rFont val="Times New Roman"/>
        <charset val="134"/>
      </rPr>
      <t>95%</t>
    </r>
  </si>
  <si>
    <r>
      <rPr>
        <sz val="12"/>
        <rFont val="方正仿宋_GBK"/>
        <charset val="134"/>
      </rPr>
      <t>区人大七届一次会议经费（换届选举第一次会议）</t>
    </r>
  </si>
  <si>
    <r>
      <rPr>
        <sz val="12"/>
        <rFont val="Times New Roman"/>
        <charset val="0"/>
      </rPr>
      <t>1.</t>
    </r>
    <r>
      <rPr>
        <sz val="12"/>
        <rFont val="方正仿宋_GBK"/>
        <charset val="0"/>
      </rPr>
      <t>参会人数：预计代表</t>
    </r>
    <r>
      <rPr>
        <sz val="12"/>
        <rFont val="Times New Roman"/>
        <charset val="0"/>
      </rPr>
      <t>150</t>
    </r>
    <r>
      <rPr>
        <sz val="12"/>
        <rFont val="方正仿宋_GBK"/>
        <charset val="0"/>
      </rPr>
      <t>人，列席人员</t>
    </r>
    <r>
      <rPr>
        <sz val="12"/>
        <rFont val="Times New Roman"/>
        <charset val="0"/>
      </rPr>
      <t>80</t>
    </r>
    <r>
      <rPr>
        <sz val="12"/>
        <rFont val="方正仿宋_GBK"/>
        <charset val="0"/>
      </rPr>
      <t>人；</t>
    </r>
    <r>
      <rPr>
        <sz val="12"/>
        <rFont val="Times New Roman"/>
        <charset val="0"/>
      </rPr>
      <t xml:space="preserve">      
2.</t>
    </r>
    <r>
      <rPr>
        <sz val="12"/>
        <rFont val="方正仿宋_GBK"/>
        <charset val="0"/>
      </rPr>
      <t>会期：</t>
    </r>
    <r>
      <rPr>
        <sz val="12"/>
        <rFont val="Times New Roman"/>
        <charset val="0"/>
      </rPr>
      <t>4</t>
    </r>
    <r>
      <rPr>
        <sz val="12"/>
        <rFont val="方正仿宋_GBK"/>
        <charset val="0"/>
      </rPr>
      <t>天；</t>
    </r>
    <r>
      <rPr>
        <sz val="12"/>
        <rFont val="Times New Roman"/>
        <charset val="0"/>
      </rPr>
      <t xml:space="preserve">          
3.</t>
    </r>
    <r>
      <rPr>
        <sz val="12"/>
        <rFont val="方正仿宋_GBK"/>
        <charset val="0"/>
      </rPr>
      <t>会议召开次数：</t>
    </r>
    <r>
      <rPr>
        <sz val="12"/>
        <rFont val="Times New Roman"/>
        <charset val="0"/>
      </rPr>
      <t>1</t>
    </r>
    <r>
      <rPr>
        <sz val="12"/>
        <rFont val="方正仿宋_GBK"/>
        <charset val="0"/>
      </rPr>
      <t>次；</t>
    </r>
    <r>
      <rPr>
        <sz val="12"/>
        <rFont val="Times New Roman"/>
        <charset val="0"/>
      </rPr>
      <t xml:space="preserve">       
4.</t>
    </r>
    <r>
      <rPr>
        <sz val="12"/>
        <rFont val="方正仿宋_GBK"/>
        <charset val="0"/>
      </rPr>
      <t>会议印发刊物数量：人会务指南、选票、工作报告、桌卡、横幅等。</t>
    </r>
    <r>
      <rPr>
        <sz val="12"/>
        <rFont val="Times New Roman"/>
        <charset val="0"/>
      </rPr>
      <t xml:space="preserve">                          </t>
    </r>
  </si>
  <si>
    <r>
      <rPr>
        <sz val="12"/>
        <rFont val="Times New Roman"/>
        <charset val="0"/>
      </rPr>
      <t>1.</t>
    </r>
    <r>
      <rPr>
        <sz val="12"/>
        <rFont val="方正仿宋_GBK"/>
        <charset val="0"/>
      </rPr>
      <t>会议出勤率：</t>
    </r>
    <r>
      <rPr>
        <sz val="12"/>
        <rFont val="Times New Roman"/>
        <charset val="0"/>
      </rPr>
      <t xml:space="preserve">≥90% </t>
    </r>
    <r>
      <rPr>
        <sz val="12"/>
        <rFont val="方正仿宋_GBK"/>
        <charset val="0"/>
      </rPr>
      <t>；</t>
    </r>
    <r>
      <rPr>
        <sz val="12"/>
        <rFont val="Times New Roman"/>
        <charset val="0"/>
      </rPr>
      <t xml:space="preserve">                 
2.</t>
    </r>
    <r>
      <rPr>
        <sz val="12"/>
        <rFont val="方正仿宋_GBK"/>
        <charset val="0"/>
      </rPr>
      <t>会议刊物达标率：</t>
    </r>
    <r>
      <rPr>
        <sz val="12"/>
        <rFont val="Times New Roman"/>
        <charset val="0"/>
      </rPr>
      <t xml:space="preserve">≥100% </t>
    </r>
    <r>
      <rPr>
        <sz val="12"/>
        <rFont val="方正仿宋_GBK"/>
        <charset val="0"/>
      </rPr>
      <t>；</t>
    </r>
    <r>
      <rPr>
        <sz val="12"/>
        <rFont val="Times New Roman"/>
        <charset val="0"/>
      </rPr>
      <t xml:space="preserve">                       
3.</t>
    </r>
    <r>
      <rPr>
        <sz val="12"/>
        <rFont val="方正仿宋_GBK"/>
        <charset val="0"/>
      </rPr>
      <t>经费支出合规性：严格执行相关财经法规、制度。</t>
    </r>
    <r>
      <rPr>
        <sz val="12"/>
        <rFont val="Times New Roman"/>
        <charset val="0"/>
      </rPr>
      <t xml:space="preserve">      </t>
    </r>
  </si>
  <si>
    <r>
      <rPr>
        <sz val="12"/>
        <rFont val="Times New Roman"/>
        <charset val="0"/>
      </rPr>
      <t>1.</t>
    </r>
    <r>
      <rPr>
        <sz val="12"/>
        <rFont val="方正仿宋_GBK"/>
        <charset val="0"/>
      </rPr>
      <t>会议计划完成时间：预计</t>
    </r>
    <r>
      <rPr>
        <sz val="12"/>
        <rFont val="Times New Roman"/>
        <charset val="0"/>
      </rPr>
      <t>2026</t>
    </r>
    <r>
      <rPr>
        <sz val="12"/>
        <rFont val="方正仿宋_GBK"/>
        <charset val="0"/>
      </rPr>
      <t>年</t>
    </r>
    <r>
      <rPr>
        <sz val="12"/>
        <rFont val="Times New Roman"/>
        <charset val="0"/>
      </rPr>
      <t>9</t>
    </r>
    <r>
      <rPr>
        <sz val="12"/>
        <rFont val="方正仿宋_GBK"/>
        <charset val="0"/>
      </rPr>
      <t>月；</t>
    </r>
    <r>
      <rPr>
        <sz val="12"/>
        <rFont val="Times New Roman"/>
        <charset val="0"/>
      </rPr>
      <t xml:space="preserve">                   
2.</t>
    </r>
    <r>
      <rPr>
        <sz val="12"/>
        <rFont val="方正仿宋_GBK"/>
        <charset val="0"/>
      </rPr>
      <t>经费支出时间：预计</t>
    </r>
    <r>
      <rPr>
        <sz val="12"/>
        <rFont val="Times New Roman"/>
        <charset val="0"/>
      </rPr>
      <t>2026</t>
    </r>
    <r>
      <rPr>
        <sz val="12"/>
        <rFont val="方正仿宋_GBK"/>
        <charset val="0"/>
      </rPr>
      <t>年</t>
    </r>
    <r>
      <rPr>
        <sz val="12"/>
        <rFont val="Times New Roman"/>
        <charset val="0"/>
      </rPr>
      <t>9</t>
    </r>
    <r>
      <rPr>
        <sz val="12"/>
        <rFont val="方正仿宋_GBK"/>
        <charset val="0"/>
      </rPr>
      <t>月。</t>
    </r>
  </si>
  <si>
    <r>
      <rPr>
        <sz val="12"/>
        <rFont val="Times New Roman"/>
        <charset val="0"/>
      </rPr>
      <t>1.</t>
    </r>
    <r>
      <rPr>
        <sz val="12"/>
        <rFont val="方正仿宋_GBK"/>
        <charset val="0"/>
      </rPr>
      <t>代表人数</t>
    </r>
    <r>
      <rPr>
        <sz val="12"/>
        <rFont val="Times New Roman"/>
        <charset val="0"/>
      </rPr>
      <t>150</t>
    </r>
    <r>
      <rPr>
        <sz val="12"/>
        <rFont val="方正仿宋_GBK"/>
        <charset val="0"/>
      </rPr>
      <t>人，会议人均经费</t>
    </r>
    <r>
      <rPr>
        <sz val="12"/>
        <rFont val="Times New Roman"/>
        <charset val="0"/>
      </rPr>
      <t>≤500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天，共</t>
    </r>
    <r>
      <rPr>
        <sz val="12"/>
        <rFont val="Times New Roman"/>
        <charset val="0"/>
      </rPr>
      <t>300000</t>
    </r>
    <r>
      <rPr>
        <sz val="12"/>
        <rFont val="方正仿宋_GBK"/>
        <charset val="0"/>
      </rPr>
      <t>元；</t>
    </r>
    <r>
      <rPr>
        <sz val="12"/>
        <rFont val="Times New Roman"/>
        <charset val="0"/>
      </rPr>
      <t xml:space="preserve">              2.</t>
    </r>
    <r>
      <rPr>
        <sz val="12"/>
        <rFont val="方正仿宋_GBK"/>
        <charset val="0"/>
      </rPr>
      <t>列席人员：</t>
    </r>
    <r>
      <rPr>
        <sz val="12"/>
        <rFont val="Times New Roman"/>
        <charset val="0"/>
      </rPr>
      <t>80</t>
    </r>
    <r>
      <rPr>
        <sz val="12"/>
        <rFont val="方正仿宋_GBK"/>
        <charset val="0"/>
      </rPr>
      <t>人（伙食费</t>
    </r>
    <r>
      <rPr>
        <sz val="12"/>
        <rFont val="Times New Roman"/>
        <charset val="0"/>
      </rPr>
      <t>80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天，其他费用</t>
    </r>
    <r>
      <rPr>
        <sz val="12"/>
        <rFont val="Times New Roman"/>
        <charset val="0"/>
      </rPr>
      <t>50</t>
    </r>
    <r>
      <rPr>
        <sz val="12"/>
        <rFont val="方正仿宋_GBK"/>
        <charset val="0"/>
      </rPr>
      <t>元</t>
    </r>
    <r>
      <rPr>
        <sz val="12"/>
        <rFont val="Times New Roman"/>
        <charset val="0"/>
      </rPr>
      <t>/</t>
    </r>
    <r>
      <rPr>
        <sz val="12"/>
        <rFont val="方正仿宋_GBK"/>
        <charset val="0"/>
      </rPr>
      <t>人），</t>
    </r>
    <r>
      <rPr>
        <sz val="12"/>
        <rFont val="Times New Roman"/>
        <charset val="0"/>
      </rPr>
      <t>80×80×4+80×50=29600</t>
    </r>
    <r>
      <rPr>
        <sz val="12"/>
        <rFont val="方正仿宋_GBK"/>
        <charset val="0"/>
      </rPr>
      <t>元；</t>
    </r>
    <r>
      <rPr>
        <sz val="12"/>
        <rFont val="Times New Roman"/>
        <charset val="0"/>
      </rPr>
      <t xml:space="preserve">              3.</t>
    </r>
    <r>
      <rPr>
        <sz val="12"/>
        <rFont val="方正仿宋_GBK"/>
        <charset val="0"/>
      </rPr>
      <t>部分代表误工补助费：</t>
    </r>
    <r>
      <rPr>
        <sz val="12"/>
        <rFont val="Times New Roman"/>
        <charset val="0"/>
      </rPr>
      <t>70</t>
    </r>
    <r>
      <rPr>
        <sz val="12"/>
        <rFont val="方正仿宋_GBK"/>
        <charset val="0"/>
      </rPr>
      <t>人</t>
    </r>
    <r>
      <rPr>
        <sz val="12"/>
        <rFont val="Times New Roman"/>
        <charset val="0"/>
      </rPr>
      <t>×100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t>
    </r>
    <r>
      <rPr>
        <sz val="12"/>
        <rFont val="Times New Roman"/>
        <charset val="0"/>
      </rPr>
      <t>=21000</t>
    </r>
    <r>
      <rPr>
        <sz val="12"/>
        <rFont val="方正仿宋_GBK"/>
        <charset val="0"/>
      </rPr>
      <t>元</t>
    </r>
  </si>
  <si>
    <r>
      <rPr>
        <sz val="12"/>
        <rFont val="方正仿宋_GBK"/>
        <charset val="134"/>
      </rPr>
      <t>本次会议依法完全换届选举工作，切实保障人民民主权利，严格执行选举制度，确保选举过程合法合规、结果公正有效。</t>
    </r>
  </si>
  <si>
    <r>
      <rPr>
        <sz val="12"/>
        <rFont val="方正仿宋_GBK"/>
        <charset val="134"/>
      </rPr>
      <t>受益对象满意度≧</t>
    </r>
    <r>
      <rPr>
        <sz val="12"/>
        <rFont val="Times New Roman"/>
        <charset val="134"/>
      </rPr>
      <t>96%</t>
    </r>
  </si>
  <si>
    <r>
      <rPr>
        <sz val="12"/>
        <rFont val="方正仿宋_GBK"/>
        <charset val="134"/>
      </rPr>
      <t>人大代表活动经费</t>
    </r>
  </si>
  <si>
    <r>
      <rPr>
        <sz val="12"/>
        <rFont val="Times New Roman"/>
        <charset val="0"/>
      </rPr>
      <t>1.</t>
    </r>
    <r>
      <rPr>
        <sz val="12"/>
        <rFont val="方正仿宋_GBK"/>
        <charset val="0"/>
      </rPr>
      <t>年中调研</t>
    </r>
    <r>
      <rPr>
        <sz val="12"/>
        <rFont val="Times New Roman"/>
        <charset val="0"/>
      </rPr>
      <t>150</t>
    </r>
    <r>
      <rPr>
        <sz val="12"/>
        <rFont val="方正仿宋_GBK"/>
        <charset val="0"/>
      </rPr>
      <t>人，预计</t>
    </r>
    <r>
      <rPr>
        <sz val="12"/>
        <rFont val="Times New Roman"/>
        <charset val="0"/>
      </rPr>
      <t>136</t>
    </r>
    <r>
      <rPr>
        <sz val="12"/>
        <rFont val="方正仿宋_GBK"/>
        <charset val="0"/>
      </rPr>
      <t>人，天数</t>
    </r>
    <r>
      <rPr>
        <sz val="12"/>
        <rFont val="Times New Roman"/>
        <charset val="0"/>
      </rPr>
      <t>3</t>
    </r>
    <r>
      <rPr>
        <sz val="12"/>
        <rFont val="方正仿宋_GBK"/>
        <charset val="0"/>
      </rPr>
      <t>天，住宿</t>
    </r>
    <r>
      <rPr>
        <sz val="12"/>
        <rFont val="Times New Roman"/>
        <charset val="0"/>
      </rPr>
      <t>2</t>
    </r>
    <r>
      <rPr>
        <sz val="12"/>
        <rFont val="方正仿宋_GBK"/>
        <charset val="0"/>
      </rPr>
      <t>天；</t>
    </r>
    <r>
      <rPr>
        <sz val="12"/>
        <rFont val="Times New Roman"/>
        <charset val="0"/>
      </rPr>
      <t xml:space="preserve">                                    2.</t>
    </r>
    <r>
      <rPr>
        <sz val="12"/>
        <rFont val="方正仿宋_GBK"/>
        <charset val="0"/>
      </rPr>
      <t>集中视察</t>
    </r>
    <r>
      <rPr>
        <sz val="12"/>
        <rFont val="Times New Roman"/>
        <charset val="0"/>
      </rPr>
      <t>150</t>
    </r>
    <r>
      <rPr>
        <sz val="12"/>
        <rFont val="方正仿宋_GBK"/>
        <charset val="0"/>
      </rPr>
      <t>人，预计</t>
    </r>
    <r>
      <rPr>
        <sz val="12"/>
        <rFont val="Times New Roman"/>
        <charset val="0"/>
      </rPr>
      <t>136</t>
    </r>
    <r>
      <rPr>
        <sz val="12"/>
        <rFont val="方正仿宋_GBK"/>
        <charset val="0"/>
      </rPr>
      <t>人，天数</t>
    </r>
    <r>
      <rPr>
        <sz val="12"/>
        <rFont val="Times New Roman"/>
        <charset val="0"/>
      </rPr>
      <t>3</t>
    </r>
    <r>
      <rPr>
        <sz val="12"/>
        <rFont val="方正仿宋_GBK"/>
        <charset val="0"/>
      </rPr>
      <t>天，住宿</t>
    </r>
    <r>
      <rPr>
        <sz val="12"/>
        <rFont val="Times New Roman"/>
        <charset val="0"/>
      </rPr>
      <t>2</t>
    </r>
    <r>
      <rPr>
        <sz val="12"/>
        <rFont val="方正仿宋_GBK"/>
        <charset val="0"/>
      </rPr>
      <t>天；</t>
    </r>
    <r>
      <rPr>
        <sz val="12"/>
        <rFont val="Times New Roman"/>
        <charset val="0"/>
      </rPr>
      <t xml:space="preserve">                                      3.</t>
    </r>
    <r>
      <rPr>
        <sz val="12"/>
        <rFont val="方正仿宋_GBK"/>
        <charset val="0"/>
      </rPr>
      <t>代表误工费、租车费、用餐费等。</t>
    </r>
  </si>
  <si>
    <r>
      <rPr>
        <sz val="12"/>
        <rFont val="Times New Roman"/>
        <charset val="0"/>
      </rPr>
      <t>1.</t>
    </r>
    <r>
      <rPr>
        <sz val="12"/>
        <rFont val="方正仿宋_GBK"/>
        <charset val="0"/>
      </rPr>
      <t>活动出勤率：</t>
    </r>
    <r>
      <rPr>
        <sz val="12"/>
        <rFont val="Times New Roman"/>
        <charset val="0"/>
      </rPr>
      <t xml:space="preserve">≥90% </t>
    </r>
    <r>
      <rPr>
        <sz val="12"/>
        <rFont val="方正仿宋_GBK"/>
        <charset val="0"/>
      </rPr>
      <t>；</t>
    </r>
    <r>
      <rPr>
        <sz val="12"/>
        <rFont val="Times New Roman"/>
        <charset val="0"/>
      </rPr>
      <t xml:space="preserve">                  
2.</t>
    </r>
    <r>
      <rPr>
        <sz val="12"/>
        <rFont val="方正仿宋_GBK"/>
        <charset val="0"/>
      </rPr>
      <t>活动刊物达标率：</t>
    </r>
    <r>
      <rPr>
        <sz val="12"/>
        <rFont val="Times New Roman"/>
        <charset val="0"/>
      </rPr>
      <t xml:space="preserve">≥100% </t>
    </r>
    <r>
      <rPr>
        <sz val="12"/>
        <rFont val="方正仿宋_GBK"/>
        <charset val="0"/>
      </rPr>
      <t>；</t>
    </r>
    <r>
      <rPr>
        <sz val="12"/>
        <rFont val="Times New Roman"/>
        <charset val="0"/>
      </rPr>
      <t xml:space="preserve">                       3.</t>
    </r>
    <r>
      <rPr>
        <sz val="12"/>
        <rFont val="方正仿宋_GBK"/>
        <charset val="0"/>
      </rPr>
      <t>经费支出合规性：严格执行相关财经法规、制度。</t>
    </r>
    <r>
      <rPr>
        <sz val="12"/>
        <rFont val="Times New Roman"/>
        <charset val="0"/>
      </rPr>
      <t xml:space="preserve">      </t>
    </r>
  </si>
  <si>
    <r>
      <rPr>
        <sz val="12"/>
        <rFont val="Times New Roman"/>
        <charset val="0"/>
      </rPr>
      <t>1.</t>
    </r>
    <r>
      <rPr>
        <sz val="12"/>
        <rFont val="方正仿宋_GBK"/>
        <charset val="0"/>
      </rPr>
      <t>年中调研计划完成时间：预计</t>
    </r>
    <r>
      <rPr>
        <sz val="12"/>
        <rFont val="Times New Roman"/>
        <charset val="0"/>
      </rPr>
      <t>2026</t>
    </r>
    <r>
      <rPr>
        <sz val="12"/>
        <rFont val="方正仿宋_GBK"/>
        <charset val="0"/>
      </rPr>
      <t>年</t>
    </r>
    <r>
      <rPr>
        <sz val="12"/>
        <rFont val="Times New Roman"/>
        <charset val="0"/>
      </rPr>
      <t>6</t>
    </r>
    <r>
      <rPr>
        <sz val="12"/>
        <rFont val="方正仿宋_GBK"/>
        <charset val="0"/>
      </rPr>
      <t>月底前；</t>
    </r>
    <r>
      <rPr>
        <sz val="12"/>
        <rFont val="Times New Roman"/>
        <charset val="0"/>
      </rPr>
      <t xml:space="preserve">                   
2.</t>
    </r>
    <r>
      <rPr>
        <sz val="12"/>
        <rFont val="方正仿宋_GBK"/>
        <charset val="0"/>
      </rPr>
      <t>经费支出时间：预计</t>
    </r>
    <r>
      <rPr>
        <sz val="12"/>
        <rFont val="Times New Roman"/>
        <charset val="0"/>
      </rPr>
      <t>2026</t>
    </r>
    <r>
      <rPr>
        <sz val="12"/>
        <rFont val="方正仿宋_GBK"/>
        <charset val="0"/>
      </rPr>
      <t>年</t>
    </r>
    <r>
      <rPr>
        <sz val="12"/>
        <rFont val="Times New Roman"/>
        <charset val="0"/>
      </rPr>
      <t>7</t>
    </r>
    <r>
      <rPr>
        <sz val="12"/>
        <rFont val="方正仿宋_GBK"/>
        <charset val="0"/>
      </rPr>
      <t>月；</t>
    </r>
    <r>
      <rPr>
        <sz val="12"/>
        <rFont val="Times New Roman"/>
        <charset val="0"/>
      </rPr>
      <t xml:space="preserve">            
3.</t>
    </r>
    <r>
      <rPr>
        <sz val="12"/>
        <rFont val="方正仿宋_GBK"/>
        <charset val="0"/>
      </rPr>
      <t>集中视察计划完成时间：预计</t>
    </r>
    <r>
      <rPr>
        <sz val="12"/>
        <rFont val="Times New Roman"/>
        <charset val="0"/>
      </rPr>
      <t>2026</t>
    </r>
    <r>
      <rPr>
        <sz val="12"/>
        <rFont val="方正仿宋_GBK"/>
        <charset val="0"/>
      </rPr>
      <t>年</t>
    </r>
    <r>
      <rPr>
        <sz val="12"/>
        <rFont val="Times New Roman"/>
        <charset val="0"/>
      </rPr>
      <t>12</t>
    </r>
    <r>
      <rPr>
        <sz val="12"/>
        <rFont val="方正仿宋_GBK"/>
        <charset val="0"/>
      </rPr>
      <t>月底前；</t>
    </r>
    <r>
      <rPr>
        <sz val="12"/>
        <rFont val="Times New Roman"/>
        <charset val="0"/>
      </rPr>
      <t xml:space="preserve">                  
 4.</t>
    </r>
    <r>
      <rPr>
        <sz val="12"/>
        <rFont val="方正仿宋_GBK"/>
        <charset val="0"/>
      </rPr>
      <t>经费支出时间：预计</t>
    </r>
    <r>
      <rPr>
        <sz val="12"/>
        <rFont val="Times New Roman"/>
        <charset val="0"/>
      </rPr>
      <t>2026</t>
    </r>
    <r>
      <rPr>
        <sz val="12"/>
        <rFont val="方正仿宋_GBK"/>
        <charset val="0"/>
      </rPr>
      <t>年</t>
    </r>
    <r>
      <rPr>
        <sz val="12"/>
        <rFont val="Times New Roman"/>
        <charset val="0"/>
      </rPr>
      <t>12</t>
    </r>
    <r>
      <rPr>
        <sz val="12"/>
        <rFont val="方正仿宋_GBK"/>
        <charset val="0"/>
      </rPr>
      <t>月。</t>
    </r>
  </si>
  <si>
    <r>
      <rPr>
        <sz val="12"/>
        <rFont val="Times New Roman"/>
        <charset val="0"/>
      </rPr>
      <t>1.</t>
    </r>
    <r>
      <rPr>
        <sz val="12"/>
        <rFont val="方正仿宋_GBK"/>
        <charset val="0"/>
      </rPr>
      <t>年中调研人均经费</t>
    </r>
    <r>
      <rPr>
        <sz val="12"/>
        <rFont val="Times New Roman"/>
        <charset val="0"/>
      </rPr>
      <t>≤320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t>
    </r>
    <r>
      <rPr>
        <sz val="12"/>
        <rFont val="Times New Roman"/>
        <charset val="0"/>
      </rPr>
      <t xml:space="preserve">              
2.</t>
    </r>
    <r>
      <rPr>
        <sz val="12"/>
        <rFont val="方正仿宋_GBK"/>
        <charset val="0"/>
      </rPr>
      <t>集中视察人均经费</t>
    </r>
    <r>
      <rPr>
        <sz val="12"/>
        <rFont val="Times New Roman"/>
        <charset val="0"/>
      </rPr>
      <t>≤320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t>
    </r>
    <r>
      <rPr>
        <sz val="12"/>
        <rFont val="Times New Roman"/>
        <charset val="0"/>
      </rPr>
      <t xml:space="preserve">          
3.</t>
    </r>
    <r>
      <rPr>
        <sz val="12"/>
        <rFont val="方正仿宋_GBK"/>
        <charset val="0"/>
      </rPr>
      <t>部分代表误工补助费：</t>
    </r>
    <r>
      <rPr>
        <sz val="12"/>
        <rFont val="Times New Roman"/>
        <charset val="0"/>
      </rPr>
      <t>41</t>
    </r>
    <r>
      <rPr>
        <sz val="12"/>
        <rFont val="方正仿宋_GBK"/>
        <charset val="0"/>
      </rPr>
      <t>人</t>
    </r>
    <r>
      <rPr>
        <sz val="12"/>
        <rFont val="Times New Roman"/>
        <charset val="0"/>
      </rPr>
      <t>×100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t>
    </r>
    <r>
      <rPr>
        <sz val="12"/>
        <rFont val="Times New Roman"/>
        <charset val="0"/>
      </rPr>
      <t xml:space="preserve">                                                               4.</t>
    </r>
    <r>
      <rPr>
        <sz val="12"/>
        <rFont val="方正仿宋_GBK"/>
        <charset val="0"/>
      </rPr>
      <t>租车费：</t>
    </r>
    <r>
      <rPr>
        <sz val="12"/>
        <rFont val="Times New Roman"/>
        <charset val="0"/>
      </rPr>
      <t>16800</t>
    </r>
    <r>
      <rPr>
        <sz val="12"/>
        <rFont val="方正仿宋_GBK"/>
        <charset val="0"/>
      </rPr>
      <t>元（</t>
    </r>
    <r>
      <rPr>
        <sz val="12"/>
        <rFont val="Times New Roman"/>
        <charset val="0"/>
      </rPr>
      <t>1400</t>
    </r>
    <r>
      <rPr>
        <sz val="12"/>
        <rFont val="方正仿宋_GBK"/>
        <charset val="0"/>
      </rPr>
      <t>元</t>
    </r>
    <r>
      <rPr>
        <sz val="12"/>
        <rFont val="Times New Roman"/>
        <charset val="0"/>
      </rPr>
      <t>/</t>
    </r>
    <r>
      <rPr>
        <sz val="12"/>
        <rFont val="方正仿宋_GBK"/>
        <charset val="0"/>
      </rPr>
      <t>天</t>
    </r>
    <r>
      <rPr>
        <sz val="12"/>
        <rFont val="Times New Roman"/>
        <charset val="0"/>
      </rPr>
      <t>.</t>
    </r>
    <r>
      <rPr>
        <sz val="12"/>
        <rFont val="方正仿宋_GBK"/>
        <charset val="0"/>
      </rPr>
      <t>辆）</t>
    </r>
  </si>
  <si>
    <r>
      <rPr>
        <sz val="12"/>
        <rFont val="方正仿宋_GBK"/>
        <charset val="134"/>
      </rPr>
      <t>人大代表年中调研、年底集中视察是法定的代表履行职务的内容和形式，对辖区经济社会高质量发展起到积极促进作用。</t>
    </r>
  </si>
  <si>
    <r>
      <rPr>
        <sz val="12"/>
        <rFont val="方正仿宋_GBK"/>
        <charset val="134"/>
      </rPr>
      <t>代表培训经费</t>
    </r>
  </si>
  <si>
    <r>
      <rPr>
        <sz val="12"/>
        <rFont val="Times New Roman"/>
        <charset val="0"/>
      </rPr>
      <t>1.</t>
    </r>
    <r>
      <rPr>
        <sz val="12"/>
        <rFont val="方正仿宋_GBK"/>
        <charset val="0"/>
      </rPr>
      <t>换届选举后的全员培训（</t>
    </r>
    <r>
      <rPr>
        <sz val="12"/>
        <rFont val="Times New Roman"/>
        <charset val="0"/>
      </rPr>
      <t>150</t>
    </r>
    <r>
      <rPr>
        <sz val="12"/>
        <rFont val="方正仿宋_GBK"/>
        <charset val="0"/>
      </rPr>
      <t>人），培训</t>
    </r>
    <r>
      <rPr>
        <sz val="12"/>
        <rFont val="Times New Roman"/>
        <charset val="0"/>
      </rPr>
      <t>2</t>
    </r>
    <r>
      <rPr>
        <sz val="12"/>
        <rFont val="方正仿宋_GBK"/>
        <charset val="0"/>
      </rPr>
      <t>天；</t>
    </r>
    <r>
      <rPr>
        <sz val="12"/>
        <rFont val="Times New Roman"/>
        <charset val="0"/>
      </rPr>
      <t xml:space="preserve">  
2.</t>
    </r>
    <r>
      <rPr>
        <sz val="12"/>
        <rFont val="方正仿宋_GBK"/>
        <charset val="0"/>
      </rPr>
      <t>年度培训（</t>
    </r>
    <r>
      <rPr>
        <sz val="12"/>
        <rFont val="Times New Roman"/>
        <charset val="0"/>
      </rPr>
      <t>80</t>
    </r>
    <r>
      <rPr>
        <sz val="12"/>
        <rFont val="方正仿宋_GBK"/>
        <charset val="0"/>
      </rPr>
      <t>人），培训</t>
    </r>
    <r>
      <rPr>
        <sz val="12"/>
        <rFont val="Times New Roman"/>
        <charset val="0"/>
      </rPr>
      <t>2</t>
    </r>
    <r>
      <rPr>
        <sz val="12"/>
        <rFont val="方正仿宋_GBK"/>
        <charset val="0"/>
      </rPr>
      <t>天。</t>
    </r>
  </si>
  <si>
    <r>
      <rPr>
        <sz val="12"/>
        <rFont val="Times New Roman"/>
        <charset val="0"/>
      </rPr>
      <t>1.</t>
    </r>
    <r>
      <rPr>
        <sz val="12"/>
        <rFont val="方正仿宋_GBK"/>
        <charset val="0"/>
      </rPr>
      <t>培训出勤率：</t>
    </r>
    <r>
      <rPr>
        <sz val="12"/>
        <rFont val="Times New Roman"/>
        <charset val="0"/>
      </rPr>
      <t xml:space="preserve">≥95% </t>
    </r>
    <r>
      <rPr>
        <sz val="12"/>
        <rFont val="方正仿宋_GBK"/>
        <charset val="0"/>
      </rPr>
      <t>；</t>
    </r>
    <r>
      <rPr>
        <sz val="12"/>
        <rFont val="Times New Roman"/>
        <charset val="0"/>
      </rPr>
      <t xml:space="preserve">                  
2.</t>
    </r>
    <r>
      <rPr>
        <sz val="12"/>
        <rFont val="方正仿宋_GBK"/>
        <charset val="0"/>
      </rPr>
      <t>培训刊物达标率：</t>
    </r>
    <r>
      <rPr>
        <sz val="12"/>
        <rFont val="Times New Roman"/>
        <charset val="0"/>
      </rPr>
      <t xml:space="preserve">≥100% </t>
    </r>
    <r>
      <rPr>
        <sz val="12"/>
        <rFont val="方正仿宋_GBK"/>
        <charset val="0"/>
      </rPr>
      <t>；</t>
    </r>
    <r>
      <rPr>
        <sz val="12"/>
        <rFont val="Times New Roman"/>
        <charset val="0"/>
      </rPr>
      <t xml:space="preserve">                       3.</t>
    </r>
    <r>
      <rPr>
        <sz val="12"/>
        <rFont val="方正仿宋_GBK"/>
        <charset val="0"/>
      </rPr>
      <t>经费支出合规性：严格执行相关财经法规、制度。</t>
    </r>
    <r>
      <rPr>
        <sz val="12"/>
        <rFont val="Times New Roman"/>
        <charset val="0"/>
      </rPr>
      <t xml:space="preserve">      </t>
    </r>
  </si>
  <si>
    <r>
      <rPr>
        <sz val="12"/>
        <rFont val="Times New Roman"/>
        <charset val="0"/>
      </rPr>
      <t>1.</t>
    </r>
    <r>
      <rPr>
        <sz val="12"/>
        <rFont val="方正仿宋_GBK"/>
        <charset val="0"/>
      </rPr>
      <t>全员培训，</t>
    </r>
    <r>
      <rPr>
        <sz val="12"/>
        <rFont val="Times New Roman"/>
        <charset val="0"/>
      </rPr>
      <t>2026</t>
    </r>
    <r>
      <rPr>
        <sz val="12"/>
        <rFont val="方正仿宋_GBK"/>
        <charset val="0"/>
      </rPr>
      <t>年</t>
    </r>
    <r>
      <rPr>
        <sz val="12"/>
        <rFont val="Times New Roman"/>
        <charset val="0"/>
      </rPr>
      <t>7</t>
    </r>
    <r>
      <rPr>
        <sz val="12"/>
        <rFont val="方正仿宋_GBK"/>
        <charset val="0"/>
      </rPr>
      <t>月底前完成；</t>
    </r>
    <r>
      <rPr>
        <sz val="12"/>
        <rFont val="Times New Roman"/>
        <charset val="0"/>
      </rPr>
      <t xml:space="preserve">            
2.</t>
    </r>
    <r>
      <rPr>
        <sz val="12"/>
        <rFont val="方正仿宋_GBK"/>
        <charset val="0"/>
      </rPr>
      <t>年度培训</t>
    </r>
    <r>
      <rPr>
        <sz val="12"/>
        <rFont val="Times New Roman"/>
        <charset val="0"/>
      </rPr>
      <t>11</t>
    </r>
    <r>
      <rPr>
        <sz val="12"/>
        <rFont val="方正仿宋_GBK"/>
        <charset val="0"/>
      </rPr>
      <t>月底前完成。</t>
    </r>
  </si>
  <si>
    <r>
      <rPr>
        <sz val="12"/>
        <rFont val="Times New Roman"/>
        <charset val="0"/>
      </rPr>
      <t>1.</t>
    </r>
    <r>
      <rPr>
        <sz val="12"/>
        <rFont val="方正仿宋_GBK"/>
        <charset val="0"/>
      </rPr>
      <t>全员培训人均经费：</t>
    </r>
    <r>
      <rPr>
        <sz val="12"/>
        <rFont val="Times New Roman"/>
        <charset val="0"/>
      </rPr>
      <t>400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t>
    </r>
    <r>
      <rPr>
        <sz val="12"/>
        <rFont val="Times New Roman"/>
        <charset val="0"/>
      </rPr>
      <t xml:space="preserve">         
2.</t>
    </r>
    <r>
      <rPr>
        <sz val="12"/>
        <rFont val="方正仿宋_GBK"/>
        <charset val="0"/>
      </rPr>
      <t>年度培训：</t>
    </r>
    <r>
      <rPr>
        <sz val="12"/>
        <rFont val="Times New Roman"/>
        <charset val="0"/>
      </rPr>
      <t>400</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天</t>
    </r>
  </si>
  <si>
    <r>
      <rPr>
        <sz val="12"/>
        <rFont val="方正仿宋_GBK"/>
        <charset val="134"/>
      </rPr>
      <t>人大代表全员培训和年度培训，将为新一届代表正确行使职权，为民发声打下坚实基础。</t>
    </r>
  </si>
  <si>
    <r>
      <rPr>
        <sz val="12"/>
        <rFont val="方正仿宋_GBK"/>
        <charset val="134"/>
      </rPr>
      <t>县乡两级人大代表换届选举工作经费</t>
    </r>
  </si>
  <si>
    <r>
      <rPr>
        <sz val="12"/>
        <rFont val="方正仿宋_GBK"/>
        <charset val="134"/>
      </rPr>
      <t>选民数量约</t>
    </r>
    <r>
      <rPr>
        <sz val="12"/>
        <rFont val="Times New Roman"/>
        <charset val="0"/>
      </rPr>
      <t>52000</t>
    </r>
    <r>
      <rPr>
        <sz val="12"/>
        <rFont val="方正仿宋_GBK"/>
        <charset val="134"/>
      </rPr>
      <t>人（不含高校师生）</t>
    </r>
    <r>
      <rPr>
        <sz val="12"/>
        <rFont val="Times New Roman"/>
        <charset val="0"/>
      </rPr>
      <t xml:space="preserve">             1.</t>
    </r>
    <r>
      <rPr>
        <sz val="12"/>
        <rFont val="方正仿宋_GBK"/>
        <charset val="134"/>
      </rPr>
      <t>选民选举误工费</t>
    </r>
    <r>
      <rPr>
        <sz val="12"/>
        <rFont val="Times New Roman"/>
        <charset val="0"/>
      </rPr>
      <t>10</t>
    </r>
    <r>
      <rPr>
        <sz val="12"/>
        <rFont val="方正仿宋_GBK"/>
        <charset val="134"/>
      </rPr>
      <t>元</t>
    </r>
    <r>
      <rPr>
        <sz val="12"/>
        <rFont val="Times New Roman"/>
        <charset val="0"/>
      </rPr>
      <t>/</t>
    </r>
    <r>
      <rPr>
        <sz val="12"/>
        <rFont val="方正仿宋_GBK"/>
        <charset val="134"/>
      </rPr>
      <t>人</t>
    </r>
    <r>
      <rPr>
        <sz val="12"/>
        <rFont val="Times New Roman"/>
        <charset val="0"/>
      </rPr>
      <t>/</t>
    </r>
    <r>
      <rPr>
        <sz val="12"/>
        <rFont val="方正仿宋_GBK"/>
        <charset val="134"/>
      </rPr>
      <t>天；</t>
    </r>
    <r>
      <rPr>
        <sz val="12"/>
        <rFont val="Times New Roman"/>
        <charset val="0"/>
      </rPr>
      <t xml:space="preserve">                  2.</t>
    </r>
    <r>
      <rPr>
        <sz val="12"/>
        <rFont val="方正仿宋_GBK"/>
        <charset val="134"/>
      </rPr>
      <t>选举培训、宣传费用：人均</t>
    </r>
    <r>
      <rPr>
        <sz val="12"/>
        <rFont val="Times New Roman"/>
        <charset val="0"/>
      </rPr>
      <t>10</t>
    </r>
    <r>
      <rPr>
        <sz val="12"/>
        <rFont val="方正仿宋_GBK"/>
        <charset val="134"/>
      </rPr>
      <t>元；</t>
    </r>
    <r>
      <rPr>
        <sz val="12"/>
        <rFont val="Times New Roman"/>
        <charset val="0"/>
      </rPr>
      <t xml:space="preserve">            3.</t>
    </r>
    <r>
      <rPr>
        <sz val="12"/>
        <rFont val="方正仿宋_GBK"/>
        <charset val="134"/>
      </rPr>
      <t>选票、票箱、材料等人均</t>
    </r>
    <r>
      <rPr>
        <sz val="12"/>
        <rFont val="Times New Roman"/>
        <charset val="0"/>
      </rPr>
      <t>10</t>
    </r>
    <r>
      <rPr>
        <sz val="12"/>
        <rFont val="方正仿宋_GBK"/>
        <charset val="134"/>
      </rPr>
      <t>元。</t>
    </r>
  </si>
  <si>
    <r>
      <rPr>
        <sz val="12"/>
        <rFont val="Times New Roman"/>
        <charset val="0"/>
      </rPr>
      <t>1.</t>
    </r>
    <r>
      <rPr>
        <sz val="12"/>
        <rFont val="方正仿宋_GBK"/>
        <charset val="134"/>
      </rPr>
      <t>选举出勤率：</t>
    </r>
    <r>
      <rPr>
        <sz val="12"/>
        <rFont val="Times New Roman"/>
        <charset val="0"/>
      </rPr>
      <t xml:space="preserve">≥90% </t>
    </r>
    <r>
      <rPr>
        <sz val="12"/>
        <rFont val="方正仿宋_GBK"/>
        <charset val="134"/>
      </rPr>
      <t>；</t>
    </r>
    <r>
      <rPr>
        <sz val="12"/>
        <rFont val="Times New Roman"/>
        <charset val="0"/>
      </rPr>
      <t xml:space="preserve">                  2.</t>
    </r>
    <r>
      <rPr>
        <sz val="12"/>
        <rFont val="方正仿宋_GBK"/>
        <charset val="134"/>
      </rPr>
      <t>选举刊物达标率：</t>
    </r>
    <r>
      <rPr>
        <sz val="12"/>
        <rFont val="Times New Roman"/>
        <charset val="0"/>
      </rPr>
      <t xml:space="preserve">≥100% </t>
    </r>
    <r>
      <rPr>
        <sz val="12"/>
        <rFont val="方正仿宋_GBK"/>
        <charset val="134"/>
      </rPr>
      <t>；</t>
    </r>
    <r>
      <rPr>
        <sz val="12"/>
        <rFont val="Times New Roman"/>
        <charset val="0"/>
      </rPr>
      <t xml:space="preserve">                       3.</t>
    </r>
    <r>
      <rPr>
        <sz val="12"/>
        <rFont val="方正仿宋_GBK"/>
        <charset val="134"/>
      </rPr>
      <t>经费支出合规性：严格执行相关财经法规、制度。</t>
    </r>
    <r>
      <rPr>
        <sz val="12"/>
        <rFont val="Times New Roman"/>
        <charset val="0"/>
      </rPr>
      <t xml:space="preserve">      </t>
    </r>
  </si>
  <si>
    <r>
      <rPr>
        <sz val="12"/>
        <rFont val="Times New Roman"/>
        <charset val="0"/>
      </rPr>
      <t>1.</t>
    </r>
    <r>
      <rPr>
        <sz val="12"/>
        <rFont val="方正仿宋_GBK"/>
        <charset val="134"/>
      </rPr>
      <t>选举启动时间：预计</t>
    </r>
    <r>
      <rPr>
        <sz val="12"/>
        <rFont val="Times New Roman"/>
        <charset val="0"/>
      </rPr>
      <t>2026</t>
    </r>
    <r>
      <rPr>
        <sz val="12"/>
        <rFont val="方正仿宋_GBK"/>
        <charset val="134"/>
      </rPr>
      <t>年</t>
    </r>
    <r>
      <rPr>
        <sz val="12"/>
        <rFont val="Times New Roman"/>
        <charset val="0"/>
      </rPr>
      <t>3</t>
    </r>
    <r>
      <rPr>
        <sz val="12"/>
        <rFont val="方正仿宋_GBK"/>
        <charset val="134"/>
      </rPr>
      <t>月；完成时间</t>
    </r>
    <r>
      <rPr>
        <sz val="12"/>
        <rFont val="Times New Roman"/>
        <charset val="0"/>
      </rPr>
      <t>2026</t>
    </r>
    <r>
      <rPr>
        <sz val="12"/>
        <rFont val="方正仿宋_GBK"/>
        <charset val="134"/>
      </rPr>
      <t>年</t>
    </r>
    <r>
      <rPr>
        <sz val="12"/>
        <rFont val="Times New Roman"/>
        <charset val="0"/>
      </rPr>
      <t>7</t>
    </r>
    <r>
      <rPr>
        <sz val="12"/>
        <rFont val="方正仿宋_GBK"/>
        <charset val="134"/>
      </rPr>
      <t>月底前。</t>
    </r>
    <r>
      <rPr>
        <sz val="12"/>
        <rFont val="Times New Roman"/>
        <charset val="0"/>
      </rPr>
      <t xml:space="preserve">                   2.</t>
    </r>
    <r>
      <rPr>
        <sz val="12"/>
        <rFont val="方正仿宋_GBK"/>
        <charset val="134"/>
      </rPr>
      <t>经费支出时间：预计</t>
    </r>
    <r>
      <rPr>
        <sz val="12"/>
        <rFont val="Times New Roman"/>
        <charset val="0"/>
      </rPr>
      <t>2026</t>
    </r>
    <r>
      <rPr>
        <sz val="12"/>
        <rFont val="方正仿宋_GBK"/>
        <charset val="134"/>
      </rPr>
      <t>年</t>
    </r>
    <r>
      <rPr>
        <sz val="12"/>
        <rFont val="Times New Roman"/>
        <charset val="0"/>
      </rPr>
      <t>3-8</t>
    </r>
    <r>
      <rPr>
        <sz val="12"/>
        <rFont val="方正仿宋_GBK"/>
        <charset val="134"/>
      </rPr>
      <t>月。</t>
    </r>
  </si>
  <si>
    <r>
      <rPr>
        <sz val="12"/>
        <rFont val="Times New Roman"/>
        <charset val="0"/>
      </rPr>
      <t>1.</t>
    </r>
    <r>
      <rPr>
        <sz val="12"/>
        <rFont val="方正仿宋_GBK"/>
        <charset val="134"/>
      </rPr>
      <t>选民选举误工费</t>
    </r>
    <r>
      <rPr>
        <sz val="12"/>
        <rFont val="Times New Roman"/>
        <charset val="0"/>
      </rPr>
      <t>10</t>
    </r>
    <r>
      <rPr>
        <sz val="12"/>
        <rFont val="方正仿宋_GBK"/>
        <charset val="134"/>
      </rPr>
      <t>元</t>
    </r>
    <r>
      <rPr>
        <sz val="12"/>
        <rFont val="Times New Roman"/>
        <charset val="0"/>
      </rPr>
      <t>/</t>
    </r>
    <r>
      <rPr>
        <sz val="12"/>
        <rFont val="方正仿宋_GBK"/>
        <charset val="134"/>
      </rPr>
      <t>人</t>
    </r>
    <r>
      <rPr>
        <sz val="12"/>
        <rFont val="Times New Roman"/>
        <charset val="0"/>
      </rPr>
      <t>/</t>
    </r>
    <r>
      <rPr>
        <sz val="12"/>
        <rFont val="方正仿宋_GBK"/>
        <charset val="134"/>
      </rPr>
      <t>天；</t>
    </r>
    <r>
      <rPr>
        <sz val="12"/>
        <rFont val="Times New Roman"/>
        <charset val="0"/>
      </rPr>
      <t xml:space="preserve">         2.</t>
    </r>
    <r>
      <rPr>
        <sz val="12"/>
        <rFont val="方正仿宋_GBK"/>
        <charset val="134"/>
      </rPr>
      <t>选举培训、宣传费：</t>
    </r>
    <r>
      <rPr>
        <sz val="12"/>
        <rFont val="Times New Roman"/>
        <charset val="0"/>
      </rPr>
      <t>10</t>
    </r>
    <r>
      <rPr>
        <sz val="12"/>
        <rFont val="方正仿宋_GBK"/>
        <charset val="134"/>
      </rPr>
      <t>人；</t>
    </r>
    <r>
      <rPr>
        <sz val="12"/>
        <rFont val="Times New Roman"/>
        <charset val="0"/>
      </rPr>
      <t xml:space="preserve">  3.</t>
    </r>
    <r>
      <rPr>
        <sz val="12"/>
        <rFont val="方正仿宋_GBK"/>
        <charset val="134"/>
      </rPr>
      <t>选票、票箱、材料等人均</t>
    </r>
    <r>
      <rPr>
        <sz val="12"/>
        <rFont val="Times New Roman"/>
        <charset val="0"/>
      </rPr>
      <t>10</t>
    </r>
    <r>
      <rPr>
        <sz val="12"/>
        <rFont val="方正仿宋_GBK"/>
        <charset val="134"/>
      </rPr>
      <t>元。</t>
    </r>
  </si>
  <si>
    <r>
      <rPr>
        <sz val="12"/>
        <rFont val="方正仿宋_GBK"/>
        <charset val="134"/>
      </rPr>
      <t>县乡两级人大代表换届选举工作是保障</t>
    </r>
    <r>
      <rPr>
        <sz val="12"/>
        <rFont val="Times New Roman"/>
        <charset val="0"/>
      </rPr>
      <t>“</t>
    </r>
    <r>
      <rPr>
        <sz val="12"/>
        <rFont val="方正仿宋_GBK"/>
        <charset val="134"/>
      </rPr>
      <t>一府一委两院</t>
    </r>
    <r>
      <rPr>
        <sz val="12"/>
        <rFont val="Times New Roman"/>
        <charset val="0"/>
      </rPr>
      <t>”</t>
    </r>
    <r>
      <rPr>
        <sz val="12"/>
        <rFont val="方正仿宋_GBK"/>
        <charset val="134"/>
      </rPr>
      <t>班子建设和经济社会正常运转的前提条件和必经程序。</t>
    </r>
  </si>
  <si>
    <r>
      <rPr>
        <sz val="12"/>
        <rFont val="方正仿宋_GBK"/>
        <charset val="134"/>
      </rPr>
      <t>受益对象满意度≧</t>
    </r>
    <r>
      <rPr>
        <sz val="12"/>
        <rFont val="Times New Roman"/>
        <charset val="0"/>
      </rPr>
      <t>95%</t>
    </r>
  </si>
  <si>
    <r>
      <rPr>
        <sz val="12"/>
        <rFont val="方正仿宋_GBK"/>
        <charset val="134"/>
      </rPr>
      <t>营养改善计划学校食堂人员经费</t>
    </r>
  </si>
  <si>
    <r>
      <rPr>
        <sz val="12"/>
        <rFont val="方正仿宋_GBK"/>
        <charset val="134"/>
      </rPr>
      <t>营养改善计划学校食堂人数</t>
    </r>
    <r>
      <rPr>
        <sz val="12"/>
        <rFont val="Times New Roman"/>
        <charset val="0"/>
      </rPr>
      <t>=59</t>
    </r>
    <r>
      <rPr>
        <sz val="12"/>
        <rFont val="方正仿宋_GBK"/>
        <charset val="134"/>
      </rPr>
      <t>人</t>
    </r>
  </si>
  <si>
    <r>
      <rPr>
        <sz val="12"/>
        <rFont val="Times New Roman"/>
        <charset val="0"/>
      </rPr>
      <t>≤137.45</t>
    </r>
    <r>
      <rPr>
        <sz val="12"/>
        <rFont val="方正仿宋_GBK"/>
        <charset val="0"/>
      </rPr>
      <t>万元</t>
    </r>
  </si>
  <si>
    <r>
      <rPr>
        <sz val="12"/>
        <rFont val="Times New Roman"/>
        <charset val="0"/>
      </rPr>
      <t>2026</t>
    </r>
    <r>
      <rPr>
        <sz val="12"/>
        <rFont val="方正仿宋_GBK"/>
        <charset val="134"/>
      </rPr>
      <t>年草坪籍学生交通补助资金</t>
    </r>
  </si>
  <si>
    <r>
      <rPr>
        <sz val="12"/>
        <rFont val="方正仿宋_GBK"/>
        <charset val="134"/>
      </rPr>
      <t>符合补助条件的草坪籍部分学生</t>
    </r>
  </si>
  <si>
    <r>
      <rPr>
        <sz val="12"/>
        <rFont val="Times New Roman"/>
        <charset val="0"/>
      </rPr>
      <t>2026</t>
    </r>
    <r>
      <rPr>
        <sz val="12"/>
        <rFont val="方正仿宋_GBK"/>
        <charset val="134"/>
      </rPr>
      <t>年</t>
    </r>
    <r>
      <rPr>
        <sz val="12"/>
        <rFont val="Times New Roman"/>
        <charset val="0"/>
      </rPr>
      <t>12</t>
    </r>
    <r>
      <rPr>
        <sz val="12"/>
        <rFont val="方正仿宋_GBK"/>
        <charset val="134"/>
      </rPr>
      <t>月完成补助</t>
    </r>
  </si>
  <si>
    <r>
      <rPr>
        <sz val="12"/>
        <rFont val="Times New Roman"/>
        <charset val="0"/>
      </rPr>
      <t>≤12.47</t>
    </r>
    <r>
      <rPr>
        <sz val="12"/>
        <rFont val="方正仿宋_GBK"/>
        <charset val="134"/>
      </rPr>
      <t>万元</t>
    </r>
  </si>
  <si>
    <r>
      <rPr>
        <sz val="12"/>
        <rFont val="方正仿宋_GBK"/>
        <charset val="134"/>
      </rPr>
      <t>解决草坪籍学生上下学交通难题</t>
    </r>
  </si>
  <si>
    <r>
      <rPr>
        <sz val="12"/>
        <rFont val="方正仿宋_GBK"/>
        <charset val="134"/>
      </rPr>
      <t>中小学幼儿园专职保安人员经费</t>
    </r>
  </si>
  <si>
    <r>
      <rPr>
        <sz val="12"/>
        <rFont val="方正仿宋_GBK"/>
        <charset val="134"/>
      </rPr>
      <t>中小学幼儿园专职保安配足配齐</t>
    </r>
  </si>
  <si>
    <r>
      <rPr>
        <sz val="12"/>
        <rFont val="方正仿宋_GBK"/>
        <charset val="134"/>
      </rPr>
      <t>中小学幼儿园安全防范建设</t>
    </r>
    <r>
      <rPr>
        <sz val="12"/>
        <rFont val="Times New Roman"/>
        <charset val="0"/>
      </rPr>
      <t>4</t>
    </r>
    <r>
      <rPr>
        <sz val="12"/>
        <rFont val="方正仿宋_GBK"/>
        <charset val="134"/>
      </rPr>
      <t>个</t>
    </r>
    <r>
      <rPr>
        <sz val="12"/>
        <rFont val="Times New Roman"/>
        <charset val="0"/>
      </rPr>
      <t>100%</t>
    </r>
    <r>
      <rPr>
        <sz val="12"/>
        <rFont val="方正仿宋_GBK"/>
        <charset val="134"/>
      </rPr>
      <t>动态达标</t>
    </r>
  </si>
  <si>
    <r>
      <rPr>
        <sz val="12"/>
        <rFont val="Times New Roman"/>
        <charset val="0"/>
      </rPr>
      <t>3637</t>
    </r>
    <r>
      <rPr>
        <sz val="12"/>
        <rFont val="方正仿宋_GBK"/>
        <charset val="0"/>
      </rPr>
      <t>元</t>
    </r>
    <r>
      <rPr>
        <sz val="12"/>
        <rFont val="Times New Roman"/>
        <charset val="0"/>
      </rPr>
      <t>/</t>
    </r>
    <r>
      <rPr>
        <sz val="12"/>
        <rFont val="方正仿宋_GBK"/>
        <charset val="0"/>
      </rPr>
      <t>人</t>
    </r>
    <r>
      <rPr>
        <sz val="12"/>
        <rFont val="Times New Roman"/>
        <charset val="0"/>
      </rPr>
      <t>/</t>
    </r>
    <r>
      <rPr>
        <sz val="12"/>
        <rFont val="方正仿宋_GBK"/>
        <charset val="0"/>
      </rPr>
      <t>月</t>
    </r>
  </si>
  <si>
    <r>
      <rPr>
        <sz val="12"/>
        <rFont val="方正仿宋_GBK"/>
        <charset val="134"/>
      </rPr>
      <t>中小学幼儿园安全稳定</t>
    </r>
  </si>
  <si>
    <r>
      <rPr>
        <sz val="12"/>
        <rFont val="方正仿宋_GBK"/>
        <charset val="134"/>
      </rPr>
      <t>乡村教师生活补贴</t>
    </r>
  </si>
  <si>
    <r>
      <rPr>
        <sz val="12"/>
        <rFont val="方正仿宋_GBK"/>
        <charset val="134"/>
      </rPr>
      <t>符合条件乡村教师数</t>
    </r>
    <r>
      <rPr>
        <sz val="12"/>
        <rFont val="Times New Roman"/>
        <charset val="0"/>
      </rPr>
      <t>=595</t>
    </r>
    <r>
      <rPr>
        <sz val="12"/>
        <rFont val="方正仿宋_GBK"/>
        <charset val="134"/>
      </rPr>
      <t>人</t>
    </r>
  </si>
  <si>
    <r>
      <rPr>
        <sz val="12"/>
        <rFont val="方正仿宋_GBK"/>
        <charset val="134"/>
      </rPr>
      <t>资金合规率</t>
    </r>
    <r>
      <rPr>
        <sz val="12"/>
        <rFont val="Times New Roman"/>
        <charset val="0"/>
      </rPr>
      <t>=100%</t>
    </r>
  </si>
  <si>
    <r>
      <rPr>
        <sz val="12"/>
        <rFont val="Times New Roman"/>
        <charset val="0"/>
      </rPr>
      <t>≤21.17</t>
    </r>
    <r>
      <rPr>
        <sz val="12"/>
        <rFont val="方正仿宋_GBK"/>
        <charset val="0"/>
      </rPr>
      <t>万元</t>
    </r>
  </si>
  <si>
    <r>
      <rPr>
        <sz val="12"/>
        <rFont val="方正仿宋_GBK"/>
        <charset val="134"/>
      </rPr>
      <t>乡村教师队伍素质</t>
    </r>
  </si>
  <si>
    <r>
      <rPr>
        <sz val="12"/>
        <rFont val="方正仿宋_GBK"/>
        <charset val="134"/>
      </rPr>
      <t>中小学教师招聘工作经费</t>
    </r>
  </si>
  <si>
    <r>
      <rPr>
        <sz val="12"/>
        <rFont val="方正仿宋_GBK"/>
        <charset val="134"/>
      </rPr>
      <t>公开招聘教师数</t>
    </r>
    <r>
      <rPr>
        <sz val="12"/>
        <rFont val="Times New Roman"/>
        <charset val="0"/>
      </rPr>
      <t>=13</t>
    </r>
    <r>
      <rPr>
        <sz val="12"/>
        <rFont val="方正仿宋_GBK"/>
        <charset val="134"/>
      </rPr>
      <t>人</t>
    </r>
  </si>
  <si>
    <r>
      <rPr>
        <sz val="12"/>
        <rFont val="方正仿宋_GBK"/>
        <charset val="134"/>
      </rPr>
      <t>年度内完成</t>
    </r>
  </si>
  <si>
    <r>
      <rPr>
        <sz val="12"/>
        <rFont val="Times New Roman"/>
        <charset val="0"/>
      </rPr>
      <t>≤11.4665</t>
    </r>
    <r>
      <rPr>
        <sz val="12"/>
        <rFont val="方正仿宋_GBK"/>
        <charset val="134"/>
      </rPr>
      <t>万元</t>
    </r>
  </si>
  <si>
    <r>
      <rPr>
        <sz val="12"/>
        <rFont val="方正仿宋_GBK"/>
        <charset val="134"/>
      </rPr>
      <t>进一步加强雁山区中小学教师队伍建设</t>
    </r>
  </si>
  <si>
    <r>
      <rPr>
        <sz val="12"/>
        <rFont val="Times New Roman"/>
        <charset val="0"/>
      </rPr>
      <t>2026</t>
    </r>
    <r>
      <rPr>
        <sz val="12"/>
        <rFont val="方正仿宋_GBK"/>
        <charset val="134"/>
      </rPr>
      <t>年雁山区学前免保教费生均经费</t>
    </r>
  </si>
  <si>
    <r>
      <rPr>
        <sz val="12"/>
        <rFont val="方正仿宋_GBK"/>
        <charset val="134"/>
      </rPr>
      <t>符合补助幼儿数</t>
    </r>
    <r>
      <rPr>
        <sz val="12"/>
        <rFont val="Times New Roman"/>
        <charset val="0"/>
      </rPr>
      <t>≤700</t>
    </r>
    <r>
      <rPr>
        <sz val="12"/>
        <rFont val="方正仿宋_GBK"/>
        <charset val="134"/>
      </rPr>
      <t>人</t>
    </r>
  </si>
  <si>
    <r>
      <rPr>
        <sz val="12"/>
        <rFont val="Times New Roman"/>
        <charset val="0"/>
      </rPr>
      <t>≤22.6680</t>
    </r>
    <r>
      <rPr>
        <sz val="12"/>
        <rFont val="方正仿宋_GBK"/>
        <charset val="134"/>
      </rPr>
      <t>万元</t>
    </r>
  </si>
  <si>
    <r>
      <rPr>
        <sz val="12"/>
        <rFont val="Times New Roman"/>
        <charset val="0"/>
      </rPr>
      <t>2026</t>
    </r>
    <r>
      <rPr>
        <sz val="12"/>
        <rFont val="方正仿宋_GBK"/>
        <charset val="134"/>
      </rPr>
      <t>年雁山区教师培训经费</t>
    </r>
  </si>
  <si>
    <r>
      <rPr>
        <sz val="12"/>
        <rFont val="方正仿宋_GBK"/>
        <charset val="134"/>
      </rPr>
      <t>培训人次</t>
    </r>
    <r>
      <rPr>
        <sz val="12"/>
        <rFont val="Times New Roman"/>
        <charset val="0"/>
      </rPr>
      <t>≤335</t>
    </r>
    <r>
      <rPr>
        <sz val="12"/>
        <rFont val="方正仿宋_GBK"/>
        <charset val="134"/>
      </rPr>
      <t>人次</t>
    </r>
  </si>
  <si>
    <r>
      <rPr>
        <sz val="12"/>
        <rFont val="方正仿宋_GBK"/>
        <charset val="134"/>
      </rPr>
      <t>教师培训合格率</t>
    </r>
    <r>
      <rPr>
        <sz val="12"/>
        <rFont val="Times New Roman"/>
        <charset val="0"/>
      </rPr>
      <t>=100%</t>
    </r>
  </si>
  <si>
    <r>
      <rPr>
        <sz val="12"/>
        <rFont val="Times New Roman"/>
        <charset val="0"/>
      </rPr>
      <t>≤115.95</t>
    </r>
    <r>
      <rPr>
        <sz val="12"/>
        <rFont val="方正仿宋_GBK"/>
        <charset val="134"/>
      </rPr>
      <t>万元</t>
    </r>
  </si>
  <si>
    <r>
      <rPr>
        <sz val="12"/>
        <rFont val="方正仿宋_GBK"/>
        <charset val="134"/>
      </rPr>
      <t>促进专业素养能力提升</t>
    </r>
  </si>
  <si>
    <r>
      <rPr>
        <sz val="12"/>
        <rFont val="方正仿宋_GBK"/>
        <charset val="134"/>
      </rPr>
      <t>公务车采购</t>
    </r>
  </si>
  <si>
    <r>
      <rPr>
        <sz val="12"/>
        <rFont val="方正仿宋_GBK"/>
        <charset val="134"/>
      </rPr>
      <t>公务车采购数量</t>
    </r>
    <r>
      <rPr>
        <sz val="12"/>
        <rFont val="Times New Roman"/>
        <charset val="0"/>
      </rPr>
      <t>=1</t>
    </r>
    <r>
      <rPr>
        <sz val="12"/>
        <rFont val="方正仿宋_GBK"/>
        <charset val="134"/>
      </rPr>
      <t>辆</t>
    </r>
  </si>
  <si>
    <r>
      <rPr>
        <sz val="12"/>
        <rFont val="方正仿宋_GBK"/>
        <charset val="134"/>
      </rPr>
      <t>验收合格率</t>
    </r>
    <r>
      <rPr>
        <sz val="12"/>
        <rFont val="Times New Roman"/>
        <charset val="0"/>
      </rPr>
      <t>=100%</t>
    </r>
  </si>
  <si>
    <r>
      <rPr>
        <sz val="12"/>
        <rFont val="方正仿宋_GBK"/>
        <charset val="134"/>
      </rPr>
      <t>对保障业务工作正常开展，促进服务效率</t>
    </r>
  </si>
  <si>
    <t>雁山区应急管理局</t>
  </si>
  <si>
    <r>
      <rPr>
        <sz val="12"/>
        <rFont val="方正仿宋_GBK"/>
        <charset val="134"/>
      </rPr>
      <t>雁山区防汛抗旱应急保障资金</t>
    </r>
  </si>
  <si>
    <r>
      <rPr>
        <sz val="12"/>
        <rFont val="方正仿宋_GBK"/>
        <charset val="134"/>
      </rPr>
      <t>抢险设备的临时租赁或采购；损毁道路、河堤的应急抢修材料费用。应急物资运输、分发的物流费用</t>
    </r>
  </si>
  <si>
    <r>
      <rPr>
        <sz val="12"/>
        <rFont val="方正仿宋_GBK"/>
        <charset val="134"/>
      </rPr>
      <t>应急响应及时率、受灾群众基本生活保障率</t>
    </r>
    <r>
      <rPr>
        <sz val="12"/>
        <rFont val="Times New Roman"/>
        <charset val="0"/>
      </rPr>
      <t>100%</t>
    </r>
  </si>
  <si>
    <r>
      <rPr>
        <sz val="12"/>
        <rFont val="Times New Roman"/>
        <charset val="0"/>
      </rPr>
      <t>100%</t>
    </r>
    <r>
      <rPr>
        <sz val="12"/>
        <rFont val="方正仿宋_GBK"/>
        <charset val="134"/>
      </rPr>
      <t>（需用款后</t>
    </r>
    <r>
      <rPr>
        <sz val="12"/>
        <rFont val="Times New Roman"/>
        <charset val="0"/>
      </rPr>
      <t xml:space="preserve"> 3 </t>
    </r>
    <r>
      <rPr>
        <sz val="12"/>
        <rFont val="方正仿宋_GBK"/>
        <charset val="134"/>
      </rPr>
      <t>个工作日内拨付）</t>
    </r>
  </si>
  <si>
    <r>
      <rPr>
        <sz val="12"/>
        <rFont val="Times New Roman"/>
        <charset val="0"/>
      </rPr>
      <t>≤0.5</t>
    </r>
    <r>
      <rPr>
        <sz val="12"/>
        <rFont val="方正仿宋_GBK"/>
        <charset val="134"/>
      </rPr>
      <t>万元</t>
    </r>
  </si>
  <si>
    <r>
      <rPr>
        <sz val="12"/>
        <rFont val="方正仿宋_GBK"/>
        <charset val="134"/>
      </rPr>
      <t>保障主汛期群众转移（预计</t>
    </r>
    <r>
      <rPr>
        <sz val="12"/>
        <rFont val="Times New Roman"/>
        <charset val="0"/>
      </rPr>
      <t xml:space="preserve"> 300 </t>
    </r>
    <r>
      <rPr>
        <sz val="12"/>
        <rFont val="方正仿宋_GBK"/>
        <charset val="134"/>
      </rPr>
      <t>人次）、大型设备租用（</t>
    </r>
    <r>
      <rPr>
        <sz val="12"/>
        <rFont val="Times New Roman"/>
        <charset val="0"/>
      </rPr>
      <t xml:space="preserve">≥10 </t>
    </r>
    <r>
      <rPr>
        <sz val="12"/>
        <rFont val="方正仿宋_GBK"/>
        <charset val="134"/>
      </rPr>
      <t>台次）、人员补助，应急物资运输、应急响应率</t>
    </r>
    <r>
      <rPr>
        <sz val="12"/>
        <rFont val="Times New Roman"/>
        <charset val="0"/>
      </rPr>
      <t xml:space="preserve"> 100%</t>
    </r>
  </si>
  <si>
    <r>
      <rPr>
        <sz val="12"/>
        <rFont val="方正仿宋_GBK"/>
        <charset val="134"/>
      </rPr>
      <t>雁山区应急管理局</t>
    </r>
  </si>
  <si>
    <r>
      <rPr>
        <sz val="12"/>
        <rFont val="方正仿宋_GBK"/>
        <charset val="134"/>
      </rPr>
      <t>雁山区森林消防队工作经费</t>
    </r>
  </si>
  <si>
    <r>
      <rPr>
        <sz val="12"/>
        <rFont val="Times New Roman"/>
        <charset val="0"/>
      </rPr>
      <t>21</t>
    </r>
    <r>
      <rPr>
        <sz val="12"/>
        <rFont val="方正仿宋_GBK"/>
        <charset val="134"/>
      </rPr>
      <t>名森林消防队员工资、培训、扑火补助、应急演练、春节慰问、干粮、水、灭火装备维护、储备物资购置、人身意外保险</t>
    </r>
  </si>
  <si>
    <r>
      <rPr>
        <sz val="12"/>
        <rFont val="方正仿宋_GBK"/>
        <charset val="134"/>
      </rPr>
      <t>保障雁山区森林火灾应急响应</t>
    </r>
    <r>
      <rPr>
        <sz val="12"/>
        <rFont val="Times New Roman"/>
        <charset val="0"/>
      </rPr>
      <t>100%</t>
    </r>
  </si>
  <si>
    <r>
      <rPr>
        <sz val="12"/>
        <rFont val="Times New Roman"/>
        <charset val="0"/>
      </rPr>
      <t>2026</t>
    </r>
    <r>
      <rPr>
        <sz val="12"/>
        <rFont val="方正仿宋_GBK"/>
        <charset val="134"/>
      </rPr>
      <t>年</t>
    </r>
    <r>
      <rPr>
        <sz val="12"/>
        <rFont val="Times New Roman"/>
        <charset val="0"/>
      </rPr>
      <t>12</t>
    </r>
    <r>
      <rPr>
        <sz val="12"/>
        <rFont val="方正仿宋_GBK"/>
        <charset val="134"/>
      </rPr>
      <t>月底前完成</t>
    </r>
  </si>
  <si>
    <r>
      <rPr>
        <sz val="12"/>
        <rFont val="方正仿宋_GBK"/>
        <charset val="134"/>
      </rPr>
      <t>森林火灾处置响应效率提升，森林资源得到有效保护；防灭火队伍稳定性增强</t>
    </r>
  </si>
  <si>
    <r>
      <rPr>
        <sz val="12"/>
        <rFont val="方正仿宋_GBK"/>
        <charset val="134"/>
      </rPr>
      <t>雁山区</t>
    </r>
    <r>
      <rPr>
        <sz val="12"/>
        <rFont val="Times New Roman"/>
        <charset val="134"/>
      </rPr>
      <t xml:space="preserve">
</t>
    </r>
    <r>
      <rPr>
        <sz val="12"/>
        <rFont val="方正仿宋_GBK"/>
        <charset val="134"/>
      </rPr>
      <t>城管局</t>
    </r>
  </si>
  <si>
    <r>
      <rPr>
        <sz val="12"/>
        <rFont val="方正仿宋_GBK"/>
        <charset val="134"/>
      </rPr>
      <t>工作经费</t>
    </r>
  </si>
  <si>
    <r>
      <rPr>
        <sz val="12"/>
        <rFont val="方正仿宋_GBK"/>
        <charset val="134"/>
      </rPr>
      <t>城管大队执法车</t>
    </r>
    <r>
      <rPr>
        <sz val="12"/>
        <rFont val="Times New Roman"/>
        <charset val="0"/>
      </rPr>
      <t>12</t>
    </r>
    <r>
      <rPr>
        <sz val="12"/>
        <rFont val="方正仿宋_GBK"/>
        <charset val="134"/>
      </rPr>
      <t>辆，环卫作业车</t>
    </r>
    <r>
      <rPr>
        <sz val="12"/>
        <rFont val="Times New Roman"/>
        <charset val="0"/>
      </rPr>
      <t>39</t>
    </r>
    <r>
      <rPr>
        <sz val="12"/>
        <rFont val="方正仿宋_GBK"/>
        <charset val="134"/>
      </rPr>
      <t>辆，电动三轮保洁车</t>
    </r>
    <r>
      <rPr>
        <sz val="12"/>
        <rFont val="Times New Roman"/>
        <charset val="0"/>
      </rPr>
      <t>53</t>
    </r>
    <r>
      <rPr>
        <sz val="12"/>
        <rFont val="方正仿宋_GBK"/>
        <charset val="134"/>
      </rPr>
      <t>辆，城管队员</t>
    </r>
    <r>
      <rPr>
        <sz val="12"/>
        <rFont val="Times New Roman"/>
        <charset val="0"/>
      </rPr>
      <t>50</t>
    </r>
    <r>
      <rPr>
        <sz val="12"/>
        <rFont val="方正仿宋_GBK"/>
        <charset val="134"/>
      </rPr>
      <t>人，环卫工人</t>
    </r>
    <r>
      <rPr>
        <sz val="12"/>
        <rFont val="Times New Roman"/>
        <charset val="0"/>
      </rPr>
      <t>97</t>
    </r>
    <r>
      <rPr>
        <sz val="12"/>
        <rFont val="方正仿宋_GBK"/>
        <charset val="134"/>
      </rPr>
      <t>人；干部</t>
    </r>
    <r>
      <rPr>
        <sz val="12"/>
        <rFont val="Times New Roman"/>
        <charset val="0"/>
      </rPr>
      <t>29</t>
    </r>
    <r>
      <rPr>
        <sz val="12"/>
        <rFont val="方正仿宋_GBK"/>
        <charset val="134"/>
      </rPr>
      <t>人</t>
    </r>
  </si>
  <si>
    <r>
      <rPr>
        <sz val="12"/>
        <rFont val="方正仿宋_GBK"/>
        <charset val="134"/>
      </rPr>
      <t>支付率</t>
    </r>
    <r>
      <rPr>
        <sz val="12"/>
        <rFont val="Times New Roman"/>
        <charset val="0"/>
      </rPr>
      <t>100%</t>
    </r>
  </si>
  <si>
    <r>
      <rPr>
        <sz val="12"/>
        <rFont val="Times New Roman"/>
        <charset val="0"/>
      </rPr>
      <t>100</t>
    </r>
    <r>
      <rPr>
        <sz val="12"/>
        <rFont val="方正仿宋_GBK"/>
        <charset val="0"/>
      </rPr>
      <t>万</t>
    </r>
  </si>
  <si>
    <r>
      <rPr>
        <sz val="12"/>
        <rFont val="方正仿宋_GBK"/>
        <charset val="134"/>
      </rPr>
      <t>提升城市管理水平</t>
    </r>
  </si>
  <si>
    <r>
      <rPr>
        <sz val="12"/>
        <rFont val="Times New Roman"/>
        <charset val="0"/>
      </rPr>
      <t xml:space="preserve"> </t>
    </r>
    <r>
      <rPr>
        <sz val="12"/>
        <rFont val="方正仿宋_GBK"/>
        <charset val="134"/>
      </rPr>
      <t>雁山区委社会工作部</t>
    </r>
  </si>
  <si>
    <r>
      <rPr>
        <sz val="12"/>
        <rFont val="方正仿宋_GBK"/>
        <charset val="134"/>
      </rPr>
      <t>两新党组织书记津贴</t>
    </r>
  </si>
  <si>
    <r>
      <rPr>
        <sz val="12"/>
        <rFont val="方正仿宋_GBK"/>
        <charset val="134"/>
      </rPr>
      <t>完成</t>
    </r>
    <r>
      <rPr>
        <sz val="12"/>
        <rFont val="Times New Roman"/>
        <charset val="134"/>
      </rPr>
      <t>50</t>
    </r>
    <r>
      <rPr>
        <sz val="12"/>
        <rFont val="方正仿宋_GBK"/>
        <charset val="134"/>
      </rPr>
      <t>名党组织书记津贴发放</t>
    </r>
  </si>
  <si>
    <r>
      <rPr>
        <sz val="12"/>
        <rFont val="方正仿宋_GBK"/>
        <charset val="134"/>
      </rPr>
      <t>落实非公有制企业和社会组织党组织书记津贴</t>
    </r>
  </si>
  <si>
    <r>
      <rPr>
        <sz val="12"/>
        <rFont val="Times New Roman"/>
        <charset val="134"/>
      </rPr>
      <t>2026</t>
    </r>
    <r>
      <rPr>
        <sz val="12"/>
        <rFont val="方正仿宋_GBK"/>
        <charset val="134"/>
      </rPr>
      <t>年</t>
    </r>
    <r>
      <rPr>
        <sz val="12"/>
        <rFont val="Times New Roman"/>
        <charset val="134"/>
      </rPr>
      <t>12</t>
    </r>
    <r>
      <rPr>
        <sz val="12"/>
        <rFont val="方正仿宋_GBK"/>
        <charset val="134"/>
      </rPr>
      <t>月底完成</t>
    </r>
  </si>
  <si>
    <r>
      <rPr>
        <sz val="12"/>
        <rFont val="Times New Roman"/>
        <charset val="134"/>
      </rPr>
      <t>≤2000</t>
    </r>
    <r>
      <rPr>
        <sz val="12"/>
        <rFont val="方正仿宋_GBK"/>
        <charset val="134"/>
      </rPr>
      <t>元</t>
    </r>
  </si>
  <si>
    <r>
      <rPr>
        <sz val="12"/>
        <rFont val="方正仿宋_GBK"/>
        <charset val="134"/>
      </rPr>
      <t>覆盖率得到逐步提升</t>
    </r>
  </si>
  <si>
    <r>
      <rPr>
        <sz val="12"/>
        <rFont val="方正仿宋_GBK"/>
        <charset val="134"/>
      </rPr>
      <t>春节慰问</t>
    </r>
  </si>
  <si>
    <r>
      <rPr>
        <sz val="12"/>
        <rFont val="方正仿宋_GBK"/>
        <charset val="134"/>
      </rPr>
      <t>完成</t>
    </r>
    <r>
      <rPr>
        <sz val="12"/>
        <rFont val="Times New Roman"/>
        <charset val="134"/>
      </rPr>
      <t>200</t>
    </r>
    <r>
      <rPr>
        <sz val="12"/>
        <rFont val="方正仿宋_GBK"/>
        <charset val="134"/>
      </rPr>
      <t>名慰问工作</t>
    </r>
  </si>
  <si>
    <r>
      <rPr>
        <sz val="12"/>
        <rFont val="方正仿宋_GBK"/>
        <charset val="134"/>
      </rPr>
      <t>确保慰问人员发放到位</t>
    </r>
  </si>
  <si>
    <r>
      <rPr>
        <sz val="12"/>
        <rFont val="Times New Roman"/>
        <charset val="134"/>
      </rPr>
      <t>≤200</t>
    </r>
    <r>
      <rPr>
        <sz val="12"/>
        <rFont val="方正仿宋_GBK"/>
        <charset val="134"/>
      </rPr>
      <t>元</t>
    </r>
  </si>
  <si>
    <r>
      <rPr>
        <sz val="12"/>
        <rFont val="方正仿宋_GBK"/>
        <charset val="134"/>
      </rPr>
      <t>确保人民群众度过欢乐祥和的节日</t>
    </r>
  </si>
  <si>
    <t>雁山区妇女联合会</t>
  </si>
  <si>
    <r>
      <rPr>
        <sz val="12"/>
        <rFont val="Times New Roman"/>
        <charset val="0"/>
      </rPr>
      <t>2026</t>
    </r>
    <r>
      <rPr>
        <sz val="12"/>
        <rFont val="方正仿宋_GBK"/>
        <charset val="134"/>
      </rPr>
      <t>年雁山区</t>
    </r>
    <r>
      <rPr>
        <sz val="12"/>
        <rFont val="Times New Roman"/>
        <charset val="0"/>
      </rPr>
      <t>“</t>
    </r>
    <r>
      <rPr>
        <sz val="12"/>
        <rFont val="方正仿宋_GBK"/>
        <charset val="134"/>
      </rPr>
      <t>三八</t>
    </r>
    <r>
      <rPr>
        <sz val="12"/>
        <rFont val="Times New Roman"/>
        <charset val="0"/>
      </rPr>
      <t>”</t>
    </r>
    <r>
      <rPr>
        <sz val="12"/>
        <rFont val="方正仿宋_GBK"/>
        <charset val="134"/>
      </rPr>
      <t>国际妇女节活动经费</t>
    </r>
  </si>
  <si>
    <r>
      <rPr>
        <sz val="12"/>
        <rFont val="方正仿宋_GBK"/>
        <charset val="0"/>
      </rPr>
      <t>举办各类主题活动</t>
    </r>
    <r>
      <rPr>
        <sz val="12"/>
        <rFont val="Times New Roman"/>
        <charset val="0"/>
      </rPr>
      <t>3-5</t>
    </r>
    <r>
      <rPr>
        <sz val="12"/>
        <rFont val="方正仿宋_GBK"/>
        <charset val="0"/>
      </rPr>
      <t>次，慰问</t>
    </r>
    <r>
      <rPr>
        <sz val="12"/>
        <rFont val="Times New Roman"/>
        <charset val="0"/>
      </rPr>
      <t>2-3</t>
    </r>
    <r>
      <rPr>
        <sz val="12"/>
        <rFont val="方正仿宋_GBK"/>
        <charset val="0"/>
      </rPr>
      <t>次。</t>
    </r>
  </si>
  <si>
    <r>
      <rPr>
        <sz val="12"/>
        <rFont val="方正仿宋_GBK"/>
        <charset val="134"/>
      </rPr>
      <t>活动帮扶困难妇女</t>
    </r>
    <r>
      <rPr>
        <sz val="12"/>
        <rFont val="Times New Roman"/>
        <charset val="134"/>
      </rPr>
      <t>30-40</t>
    </r>
    <r>
      <rPr>
        <sz val="12"/>
        <rFont val="方正仿宋_GBK"/>
        <charset val="134"/>
      </rPr>
      <t>人，宣传维权法律法规受益群众</t>
    </r>
    <r>
      <rPr>
        <sz val="12"/>
        <rFont val="Times New Roman"/>
        <charset val="134"/>
      </rPr>
      <t>1000</t>
    </r>
    <r>
      <rPr>
        <sz val="12"/>
        <rFont val="方正仿宋_GBK"/>
        <charset val="134"/>
      </rPr>
      <t>余人</t>
    </r>
  </si>
  <si>
    <r>
      <rPr>
        <sz val="12"/>
        <rFont val="Times New Roman"/>
        <charset val="0"/>
      </rPr>
      <t>2026</t>
    </r>
    <r>
      <rPr>
        <sz val="12"/>
        <rFont val="方正仿宋_GBK"/>
        <charset val="0"/>
      </rPr>
      <t>年</t>
    </r>
    <r>
      <rPr>
        <sz val="12"/>
        <rFont val="Times New Roman"/>
        <charset val="0"/>
      </rPr>
      <t>12</t>
    </r>
    <r>
      <rPr>
        <sz val="12"/>
        <rFont val="方正仿宋_GBK"/>
        <charset val="0"/>
      </rPr>
      <t>月</t>
    </r>
    <r>
      <rPr>
        <sz val="12"/>
        <rFont val="Times New Roman"/>
        <charset val="0"/>
      </rPr>
      <t>31</t>
    </r>
    <r>
      <rPr>
        <sz val="12"/>
        <rFont val="方正仿宋_GBK"/>
        <charset val="0"/>
      </rPr>
      <t>日前完成</t>
    </r>
  </si>
  <si>
    <r>
      <rPr>
        <sz val="12"/>
        <rFont val="Times New Roman"/>
        <charset val="0"/>
      </rPr>
      <t>≤4</t>
    </r>
    <r>
      <rPr>
        <sz val="12"/>
        <rFont val="方正仿宋_GBK"/>
        <charset val="0"/>
      </rPr>
      <t>万元</t>
    </r>
  </si>
  <si>
    <r>
      <rPr>
        <sz val="12"/>
        <rFont val="方正仿宋_GBK"/>
        <charset val="134"/>
      </rPr>
      <t>加强法律宣传，维护妇女权益，帮扶困难妇女</t>
    </r>
  </si>
  <si>
    <r>
      <rPr>
        <sz val="12"/>
        <rFont val="方正仿宋_GBK"/>
        <charset val="134"/>
      </rPr>
      <t>雁山区委</t>
    </r>
    <r>
      <rPr>
        <sz val="12"/>
        <rFont val="Times New Roman"/>
        <charset val="134"/>
      </rPr>
      <t xml:space="preserve">
</t>
    </r>
    <r>
      <rPr>
        <sz val="12"/>
        <rFont val="方正仿宋_GBK"/>
        <charset val="134"/>
      </rPr>
      <t>宣传部</t>
    </r>
  </si>
  <si>
    <r>
      <rPr>
        <sz val="12"/>
        <rFont val="Times New Roman"/>
        <charset val="0"/>
      </rPr>
      <t>2026</t>
    </r>
    <r>
      <rPr>
        <sz val="12"/>
        <rFont val="方正仿宋_GBK"/>
        <charset val="0"/>
      </rPr>
      <t>年雁山区与媒体合作经费、音乐节活动等</t>
    </r>
  </si>
  <si>
    <r>
      <rPr>
        <sz val="12"/>
        <rFont val="方正仿宋_GBK"/>
        <charset val="0"/>
      </rPr>
      <t>和广西日报集团、桂林日报社、新华社合作、腾讯视频拍摄、举办音乐节</t>
    </r>
  </si>
  <si>
    <r>
      <rPr>
        <sz val="12"/>
        <rFont val="Times New Roman"/>
        <charset val="0"/>
      </rPr>
      <t>2026</t>
    </r>
    <r>
      <rPr>
        <sz val="12"/>
        <rFont val="方正仿宋_GBK"/>
        <charset val="134"/>
      </rPr>
      <t>年</t>
    </r>
    <r>
      <rPr>
        <sz val="12"/>
        <rFont val="Times New Roman"/>
        <charset val="0"/>
      </rPr>
      <t>12</t>
    </r>
    <r>
      <rPr>
        <sz val="12"/>
        <rFont val="方正仿宋_GBK"/>
        <charset val="134"/>
      </rPr>
      <t>月前</t>
    </r>
  </si>
  <si>
    <r>
      <rPr>
        <sz val="12"/>
        <rFont val="Times New Roman"/>
        <charset val="0"/>
      </rPr>
      <t>≤15</t>
    </r>
    <r>
      <rPr>
        <sz val="12"/>
        <rFont val="方正仿宋_GBK"/>
        <charset val="0"/>
      </rPr>
      <t>万元</t>
    </r>
  </si>
  <si>
    <r>
      <rPr>
        <sz val="12"/>
        <rFont val="方正仿宋_GBK"/>
        <charset val="134"/>
      </rPr>
      <t>与媒体加强合作，宣传雁山</t>
    </r>
  </si>
  <si>
    <r>
      <rPr>
        <sz val="12"/>
        <rFont val="方正仿宋_GBK"/>
        <charset val="134"/>
      </rPr>
      <t>雁山区</t>
    </r>
    <r>
      <rPr>
        <sz val="12"/>
        <rFont val="Times New Roman"/>
        <charset val="134"/>
      </rPr>
      <t xml:space="preserve">
</t>
    </r>
    <r>
      <rPr>
        <sz val="12"/>
        <rFont val="方正仿宋_GBK"/>
        <charset val="134"/>
      </rPr>
      <t>信访局</t>
    </r>
  </si>
  <si>
    <r>
      <rPr>
        <sz val="12"/>
        <rFont val="Times New Roman"/>
        <charset val="0"/>
      </rPr>
      <t>2026</t>
    </r>
    <r>
      <rPr>
        <sz val="12"/>
        <rFont val="方正仿宋_GBK"/>
        <charset val="134"/>
      </rPr>
      <t>年信访局驻京驻邕信访值班经费</t>
    </r>
  </si>
  <si>
    <r>
      <rPr>
        <sz val="12"/>
        <rFont val="方正仿宋_GBK"/>
        <charset val="134"/>
      </rPr>
      <t>保证驻京驻邕信访值班经费能正常支出</t>
    </r>
  </si>
  <si>
    <r>
      <rPr>
        <sz val="12"/>
        <rFont val="方正仿宋_GBK"/>
        <charset val="134"/>
      </rPr>
      <t>驻京驻邕信访值班工作按时按质完成</t>
    </r>
  </si>
  <si>
    <r>
      <rPr>
        <sz val="12"/>
        <rFont val="Times New Roman"/>
        <charset val="0"/>
      </rPr>
      <t>2026</t>
    </r>
    <r>
      <rPr>
        <sz val="12"/>
        <rFont val="方正仿宋_GBK"/>
        <charset val="134"/>
      </rPr>
      <t>年</t>
    </r>
    <r>
      <rPr>
        <sz val="12"/>
        <rFont val="Times New Roman"/>
        <charset val="0"/>
      </rPr>
      <t>12</t>
    </r>
    <r>
      <rPr>
        <sz val="12"/>
        <rFont val="方正仿宋_GBK"/>
        <charset val="134"/>
      </rPr>
      <t>月</t>
    </r>
    <r>
      <rPr>
        <sz val="12"/>
        <rFont val="Times New Roman"/>
        <charset val="0"/>
      </rPr>
      <t>31</t>
    </r>
    <r>
      <rPr>
        <sz val="12"/>
        <rFont val="方正仿宋_GBK"/>
        <charset val="134"/>
      </rPr>
      <t>日前完成</t>
    </r>
  </si>
  <si>
    <r>
      <rPr>
        <sz val="12"/>
        <rFont val="Times New Roman"/>
        <charset val="0"/>
      </rPr>
      <t>≤10</t>
    </r>
    <r>
      <rPr>
        <sz val="12"/>
        <rFont val="方正仿宋_GBK"/>
        <charset val="134"/>
      </rPr>
      <t>万元</t>
    </r>
  </si>
  <si>
    <r>
      <rPr>
        <sz val="12"/>
        <rFont val="方正仿宋_GBK"/>
        <charset val="134"/>
      </rPr>
      <t>社会和谐稳定有所提高</t>
    </r>
  </si>
  <si>
    <r>
      <rPr>
        <sz val="12"/>
        <rFont val="方正仿宋_GBK"/>
        <charset val="134"/>
      </rPr>
      <t>春节、六一、重阳慰问</t>
    </r>
  </si>
  <si>
    <r>
      <rPr>
        <sz val="12"/>
        <rFont val="方正仿宋_GBK"/>
        <charset val="134"/>
      </rPr>
      <t>物品发放准确率</t>
    </r>
  </si>
  <si>
    <r>
      <rPr>
        <sz val="12"/>
        <rFont val="Times New Roman"/>
        <charset val="0"/>
      </rPr>
      <t>≤20.04</t>
    </r>
    <r>
      <rPr>
        <sz val="12"/>
        <rFont val="方正仿宋_GBK"/>
        <charset val="134"/>
      </rPr>
      <t>万元</t>
    </r>
  </si>
  <si>
    <r>
      <rPr>
        <sz val="12"/>
        <rFont val="方正仿宋_GBK"/>
        <charset val="134"/>
      </rPr>
      <t>群众生活水平有所提升</t>
    </r>
  </si>
  <si>
    <r>
      <rPr>
        <sz val="12"/>
        <rFont val="方正仿宋_GBK"/>
        <charset val="134"/>
      </rPr>
      <t>老年人福利补贴</t>
    </r>
  </si>
  <si>
    <r>
      <rPr>
        <sz val="12"/>
        <rFont val="方正仿宋_GBK"/>
        <charset val="134"/>
      </rPr>
      <t>高龄老人生活津补贴发放标准</t>
    </r>
  </si>
  <si>
    <r>
      <rPr>
        <sz val="12"/>
        <rFont val="方正仿宋_GBK"/>
        <charset val="134"/>
      </rPr>
      <t>补贴按时发放</t>
    </r>
  </si>
  <si>
    <r>
      <rPr>
        <sz val="12"/>
        <rFont val="Times New Roman"/>
        <charset val="0"/>
      </rPr>
      <t>≤61.81</t>
    </r>
    <r>
      <rPr>
        <sz val="12"/>
        <rFont val="方正仿宋_GBK"/>
        <charset val="134"/>
      </rPr>
      <t>万元</t>
    </r>
  </si>
  <si>
    <r>
      <rPr>
        <sz val="12"/>
        <rFont val="方正仿宋_GBK"/>
        <charset val="134"/>
      </rPr>
      <t>高龄老人生活水平有所提升</t>
    </r>
  </si>
  <si>
    <r>
      <rPr>
        <sz val="12"/>
        <rFont val="Times New Roman"/>
        <charset val="0"/>
      </rPr>
      <t>2026</t>
    </r>
    <r>
      <rPr>
        <sz val="12"/>
        <rFont val="方正仿宋_GBK"/>
        <charset val="134"/>
      </rPr>
      <t>年事业单位招录工作经费</t>
    </r>
  </si>
  <si>
    <r>
      <rPr>
        <sz val="12"/>
        <rFont val="方正仿宋_GBK"/>
        <charset val="134"/>
      </rPr>
      <t>完成全区事业单位</t>
    </r>
    <r>
      <rPr>
        <sz val="12"/>
        <rFont val="Times New Roman"/>
        <charset val="0"/>
      </rPr>
      <t>2026</t>
    </r>
    <r>
      <rPr>
        <sz val="12"/>
        <rFont val="方正仿宋_GBK"/>
        <charset val="134"/>
      </rPr>
      <t>年计划招录的</t>
    </r>
    <r>
      <rPr>
        <sz val="12"/>
        <rFont val="Times New Roman"/>
        <charset val="0"/>
      </rPr>
      <t>41</t>
    </r>
    <r>
      <rPr>
        <sz val="12"/>
        <rFont val="方正仿宋_GBK"/>
        <charset val="134"/>
      </rPr>
      <t>人政审工作。</t>
    </r>
  </si>
  <si>
    <r>
      <rPr>
        <sz val="12"/>
        <rFont val="方正仿宋_GBK"/>
        <charset val="134"/>
      </rPr>
      <t>政审工作完成率</t>
    </r>
    <r>
      <rPr>
        <sz val="12"/>
        <rFont val="Times New Roman"/>
        <charset val="0"/>
      </rPr>
      <t>100%</t>
    </r>
  </si>
  <si>
    <r>
      <rPr>
        <sz val="12"/>
        <rFont val="Times New Roman"/>
        <charset val="0"/>
      </rPr>
      <t>≤0.075</t>
    </r>
    <r>
      <rPr>
        <sz val="12"/>
        <rFont val="仿宋_GB2312"/>
        <charset val="0"/>
      </rPr>
      <t>万元</t>
    </r>
    <r>
      <rPr>
        <sz val="12"/>
        <rFont val="Times New Roman"/>
        <charset val="0"/>
      </rPr>
      <t>/</t>
    </r>
    <r>
      <rPr>
        <sz val="12"/>
        <rFont val="仿宋_GB2312"/>
        <charset val="0"/>
      </rPr>
      <t>人</t>
    </r>
  </si>
  <si>
    <r>
      <rPr>
        <sz val="12"/>
        <rFont val="方正仿宋_GBK"/>
        <charset val="134"/>
      </rPr>
      <t>保障事业单位招录工作顺利完成</t>
    </r>
  </si>
  <si>
    <t>雁山区就业服务中心</t>
  </si>
  <si>
    <r>
      <rPr>
        <sz val="12"/>
        <rFont val="方正仿宋_GBK"/>
        <charset val="134"/>
      </rPr>
      <t>雁山区城镇公益性岗位人员工伤保险</t>
    </r>
  </si>
  <si>
    <r>
      <rPr>
        <sz val="12"/>
        <rFont val="方正仿宋_GBK"/>
        <charset val="134"/>
      </rPr>
      <t>解决我区</t>
    </r>
    <r>
      <rPr>
        <sz val="12"/>
        <rFont val="Times New Roman"/>
        <charset val="0"/>
      </rPr>
      <t>98</t>
    </r>
    <r>
      <rPr>
        <sz val="12"/>
        <rFont val="方正仿宋_GBK"/>
        <charset val="134"/>
      </rPr>
      <t>个城镇公益性岗位人员的工伤保险</t>
    </r>
  </si>
  <si>
    <r>
      <rPr>
        <sz val="12"/>
        <rFont val="方正仿宋_GBK"/>
        <charset val="134"/>
      </rPr>
      <t>雁山区城镇公益性岗位人员工伤保险发放率</t>
    </r>
    <r>
      <rPr>
        <sz val="12"/>
        <rFont val="Times New Roman"/>
        <charset val="0"/>
      </rPr>
      <t>100%</t>
    </r>
  </si>
  <si>
    <r>
      <rPr>
        <sz val="12"/>
        <rFont val="Times New Roman"/>
        <charset val="0"/>
      </rPr>
      <t>≤0.974904</t>
    </r>
    <r>
      <rPr>
        <sz val="12"/>
        <rFont val="方正仿宋_GBK"/>
        <charset val="0"/>
      </rPr>
      <t>万元</t>
    </r>
    <r>
      <rPr>
        <sz val="12"/>
        <rFont val="Times New Roman"/>
        <charset val="0"/>
      </rPr>
      <t>/</t>
    </r>
    <r>
      <rPr>
        <sz val="12"/>
        <rFont val="方正仿宋_GBK"/>
        <charset val="0"/>
      </rPr>
      <t>人</t>
    </r>
  </si>
  <si>
    <r>
      <rPr>
        <sz val="12"/>
        <rFont val="方正仿宋_GBK"/>
        <charset val="134"/>
      </rPr>
      <t>解决城市困难人群的就业问题</t>
    </r>
    <r>
      <rPr>
        <sz val="12"/>
        <rFont val="Times New Roman"/>
        <charset val="0"/>
      </rPr>
      <t>,</t>
    </r>
    <r>
      <rPr>
        <sz val="12"/>
        <rFont val="方正仿宋_GBK"/>
        <charset val="134"/>
      </rPr>
      <t>提升我区公共服务水平</t>
    </r>
  </si>
  <si>
    <r>
      <rPr>
        <sz val="12"/>
        <rFont val="方正仿宋_GBK"/>
        <charset val="134"/>
      </rPr>
      <t>雁山区</t>
    </r>
    <r>
      <rPr>
        <sz val="12"/>
        <rFont val="Times New Roman"/>
        <charset val="134"/>
      </rPr>
      <t xml:space="preserve">
</t>
    </r>
    <r>
      <rPr>
        <sz val="12"/>
        <rFont val="方正仿宋_GBK"/>
        <charset val="134"/>
      </rPr>
      <t>政协办</t>
    </r>
  </si>
  <si>
    <r>
      <rPr>
        <sz val="12"/>
        <rFont val="方正仿宋_GBK"/>
        <charset val="134"/>
      </rPr>
      <t>政协会议经费</t>
    </r>
  </si>
  <si>
    <r>
      <rPr>
        <sz val="12"/>
        <rFont val="Times New Roman"/>
        <charset val="0"/>
      </rPr>
      <t>2</t>
    </r>
    <r>
      <rPr>
        <sz val="12"/>
        <rFont val="方正仿宋_GBK"/>
        <charset val="134"/>
      </rPr>
      <t>次政协全会、</t>
    </r>
    <r>
      <rPr>
        <sz val="12"/>
        <rFont val="Times New Roman"/>
        <charset val="0"/>
      </rPr>
      <t>5</t>
    </r>
    <r>
      <rPr>
        <sz val="12"/>
        <rFont val="方正仿宋_GBK"/>
        <charset val="134"/>
      </rPr>
      <t>次常委会</t>
    </r>
  </si>
  <si>
    <r>
      <rPr>
        <sz val="12"/>
        <rFont val="方正仿宋_GBK"/>
        <charset val="134"/>
      </rPr>
      <t>完成会议召开</t>
    </r>
  </si>
  <si>
    <t>≤50.42</t>
  </si>
  <si>
    <r>
      <rPr>
        <sz val="12"/>
        <rFont val="方正仿宋_GBK"/>
        <charset val="134"/>
      </rPr>
      <t>完成政协会议召开及政协委员换届</t>
    </r>
  </si>
  <si>
    <r>
      <rPr>
        <sz val="12"/>
        <rFont val="方正仿宋_GBK"/>
        <charset val="134"/>
      </rPr>
      <t>政协委员活动经费</t>
    </r>
  </si>
  <si>
    <r>
      <rPr>
        <sz val="12"/>
        <rFont val="方正仿宋_GBK"/>
        <charset val="134"/>
      </rPr>
      <t>每年至少安排一次委员培训、区外调研，区内调研根据实际工作情况安排</t>
    </r>
  </si>
  <si>
    <r>
      <rPr>
        <sz val="12"/>
        <rFont val="方正仿宋_GBK"/>
        <charset val="134"/>
      </rPr>
      <t>完成培训、调研工作</t>
    </r>
  </si>
  <si>
    <r>
      <rPr>
        <sz val="12"/>
        <rFont val="Times New Roman"/>
        <charset val="0"/>
      </rPr>
      <t>≤28.8</t>
    </r>
    <r>
      <rPr>
        <sz val="12"/>
        <rFont val="方正仿宋_GBK"/>
        <charset val="134"/>
      </rPr>
      <t>万</t>
    </r>
  </si>
  <si>
    <r>
      <rPr>
        <sz val="12"/>
        <rFont val="方正仿宋_GBK"/>
        <charset val="134"/>
      </rPr>
      <t>雁山区政协文史资料编印</t>
    </r>
  </si>
  <si>
    <r>
      <rPr>
        <sz val="12"/>
        <rFont val="Times New Roman"/>
        <charset val="134"/>
      </rPr>
      <t>1000</t>
    </r>
    <r>
      <rPr>
        <sz val="12"/>
        <rFont val="方正仿宋_GBK"/>
        <charset val="134"/>
      </rPr>
      <t>本</t>
    </r>
  </si>
  <si>
    <r>
      <rPr>
        <sz val="12"/>
        <rFont val="方正仿宋_GBK"/>
        <charset val="134"/>
      </rPr>
      <t>横</t>
    </r>
    <r>
      <rPr>
        <sz val="12"/>
        <rFont val="Times New Roman"/>
        <charset val="134"/>
      </rPr>
      <t>174mm*</t>
    </r>
    <r>
      <rPr>
        <sz val="12"/>
        <rFont val="方正仿宋_GBK"/>
        <charset val="134"/>
      </rPr>
      <t>高</t>
    </r>
    <r>
      <rPr>
        <sz val="12"/>
        <rFont val="Times New Roman"/>
        <charset val="0"/>
      </rPr>
      <t>245mm</t>
    </r>
    <r>
      <rPr>
        <sz val="12"/>
        <rFont val="方正仿宋_GBK"/>
        <charset val="134"/>
      </rPr>
      <t>，封面用</t>
    </r>
    <r>
      <rPr>
        <sz val="12"/>
        <rFont val="Times New Roman"/>
        <charset val="0"/>
      </rPr>
      <t>250g</t>
    </r>
    <r>
      <rPr>
        <sz val="12"/>
        <rFont val="方正仿宋_GBK"/>
        <charset val="134"/>
      </rPr>
      <t>铜版纸单面过哑膜；内文用</t>
    </r>
    <r>
      <rPr>
        <sz val="12"/>
        <rFont val="Times New Roman"/>
        <charset val="0"/>
      </rPr>
      <t>80g</t>
    </r>
    <r>
      <rPr>
        <sz val="12"/>
        <rFont val="方正仿宋_GBK"/>
        <charset val="134"/>
      </rPr>
      <t>超感纸，</t>
    </r>
    <r>
      <rPr>
        <sz val="12"/>
        <rFont val="Times New Roman"/>
        <charset val="0"/>
      </rPr>
      <t>4/4</t>
    </r>
    <r>
      <rPr>
        <sz val="12"/>
        <rFont val="方正仿宋_GBK"/>
        <charset val="134"/>
      </rPr>
      <t>色印刷；装订穿线胶装</t>
    </r>
  </si>
  <si>
    <r>
      <rPr>
        <sz val="12"/>
        <rFont val="Times New Roman"/>
        <charset val="134"/>
      </rPr>
      <t>2026</t>
    </r>
    <r>
      <rPr>
        <sz val="12"/>
        <rFont val="方正仿宋_GBK"/>
        <charset val="134"/>
      </rPr>
      <t>年</t>
    </r>
    <r>
      <rPr>
        <sz val="12"/>
        <rFont val="Times New Roman"/>
        <charset val="134"/>
      </rPr>
      <t>12</t>
    </r>
    <r>
      <rPr>
        <sz val="12"/>
        <rFont val="方正仿宋_GBK"/>
        <charset val="134"/>
      </rPr>
      <t>月底前完工</t>
    </r>
  </si>
  <si>
    <r>
      <rPr>
        <sz val="12"/>
        <rFont val="Times New Roman"/>
        <charset val="134"/>
      </rPr>
      <t>≤3</t>
    </r>
    <r>
      <rPr>
        <sz val="12"/>
        <rFont val="方正仿宋_GBK"/>
        <charset val="134"/>
      </rPr>
      <t>万元</t>
    </r>
  </si>
  <si>
    <r>
      <rPr>
        <sz val="12"/>
        <rFont val="方正仿宋_GBK"/>
        <charset val="134"/>
      </rPr>
      <t>宣传雁山文史</t>
    </r>
  </si>
  <si>
    <t>雁山区委员会办公室</t>
  </si>
  <si>
    <r>
      <rPr>
        <sz val="12"/>
        <rFont val="方正仿宋_GBK"/>
        <charset val="134"/>
      </rPr>
      <t>保密电话建设项目经费</t>
    </r>
  </si>
  <si>
    <r>
      <rPr>
        <sz val="12"/>
        <rFont val="方正仿宋_GBK"/>
        <charset val="134"/>
      </rPr>
      <t>保障保密电话</t>
    </r>
    <r>
      <rPr>
        <sz val="12"/>
        <rFont val="Times New Roman"/>
        <charset val="0"/>
      </rPr>
      <t>8</t>
    </r>
    <r>
      <rPr>
        <sz val="12"/>
        <rFont val="方正仿宋_GBK"/>
        <charset val="134"/>
      </rPr>
      <t>台</t>
    </r>
  </si>
  <si>
    <r>
      <rPr>
        <sz val="12"/>
        <rFont val="Times New Roman"/>
        <charset val="0"/>
      </rPr>
      <t>≤8</t>
    </r>
    <r>
      <rPr>
        <sz val="12"/>
        <rFont val="方正仿宋_GBK"/>
        <charset val="134"/>
      </rPr>
      <t>万元</t>
    </r>
  </si>
  <si>
    <r>
      <rPr>
        <sz val="12"/>
        <rFont val="方正仿宋_GBK"/>
        <charset val="134"/>
      </rPr>
      <t>保障本单位工作日常运行</t>
    </r>
  </si>
  <si>
    <r>
      <rPr>
        <sz val="12"/>
        <rFont val="方正仿宋_GBK"/>
        <charset val="134"/>
      </rPr>
      <t>专用通信机房建设项目经费</t>
    </r>
  </si>
  <si>
    <r>
      <rPr>
        <sz val="12"/>
        <rFont val="方正仿宋_GBK"/>
        <charset val="134"/>
      </rPr>
      <t>完善专通机房建设</t>
    </r>
    <r>
      <rPr>
        <sz val="12"/>
        <rFont val="Times New Roman"/>
        <charset val="0"/>
      </rPr>
      <t>1</t>
    </r>
    <r>
      <rPr>
        <sz val="12"/>
        <rFont val="方正仿宋_GBK"/>
        <charset val="134"/>
      </rPr>
      <t>间</t>
    </r>
  </si>
  <si>
    <r>
      <rPr>
        <sz val="12"/>
        <rFont val="Times New Roman"/>
        <charset val="0"/>
      </rPr>
      <t>≤42.575</t>
    </r>
    <r>
      <rPr>
        <sz val="12"/>
        <rFont val="方正仿宋_GBK"/>
        <charset val="0"/>
      </rPr>
      <t>万元</t>
    </r>
  </si>
  <si>
    <r>
      <rPr>
        <sz val="12"/>
        <rFont val="方正仿宋_GBK"/>
        <charset val="134"/>
      </rPr>
      <t>明显提升信息系统可用性及稳定性</t>
    </r>
  </si>
  <si>
    <r>
      <rPr>
        <sz val="12"/>
        <rFont val="方正仿宋_GBK"/>
        <charset val="134"/>
      </rPr>
      <t>机要通信机房</t>
    </r>
    <r>
      <rPr>
        <sz val="12"/>
        <rFont val="Times New Roman"/>
        <charset val="0"/>
      </rPr>
      <t xml:space="preserve">
</t>
    </r>
    <r>
      <rPr>
        <sz val="12"/>
        <rFont val="方正仿宋_GBK"/>
        <charset val="134"/>
      </rPr>
      <t>维护费</t>
    </r>
  </si>
  <si>
    <r>
      <rPr>
        <sz val="12"/>
        <rFont val="方正仿宋_GBK"/>
        <charset val="134"/>
      </rPr>
      <t>购买机房维护材料</t>
    </r>
    <r>
      <rPr>
        <sz val="12"/>
        <rFont val="Times New Roman"/>
        <charset val="0"/>
      </rPr>
      <t>15</t>
    </r>
    <r>
      <rPr>
        <sz val="12"/>
        <rFont val="方正仿宋_GBK"/>
        <charset val="134"/>
      </rPr>
      <t>件</t>
    </r>
  </si>
  <si>
    <r>
      <rPr>
        <sz val="12"/>
        <rFont val="方正仿宋_GBK"/>
        <charset val="134"/>
      </rPr>
      <t>机房运维服务达标率</t>
    </r>
    <r>
      <rPr>
        <sz val="12"/>
        <rFont val="Times New Roman"/>
        <charset val="0"/>
      </rPr>
      <t>≥95%</t>
    </r>
  </si>
  <si>
    <r>
      <rPr>
        <sz val="12"/>
        <rFont val="Times New Roman"/>
        <charset val="0"/>
      </rPr>
      <t>≤ 4</t>
    </r>
    <r>
      <rPr>
        <sz val="12"/>
        <rFont val="方正仿宋_GBK"/>
        <charset val="0"/>
      </rPr>
      <t>万元</t>
    </r>
  </si>
  <si>
    <r>
      <rPr>
        <sz val="12"/>
        <rFont val="方正仿宋_GBK"/>
        <charset val="134"/>
      </rPr>
      <t>明显提升机要通信机房安全性能</t>
    </r>
  </si>
  <si>
    <r>
      <rPr>
        <sz val="12"/>
        <rFont val="方正仿宋_GBK"/>
        <charset val="134"/>
      </rPr>
      <t>巡视整改</t>
    </r>
    <r>
      <rPr>
        <sz val="12"/>
        <rFont val="Times New Roman"/>
        <charset val="0"/>
      </rPr>
      <t xml:space="preserve">
</t>
    </r>
    <r>
      <rPr>
        <sz val="12"/>
        <rFont val="方正仿宋_GBK"/>
        <charset val="134"/>
      </rPr>
      <t>办公经费</t>
    </r>
  </si>
  <si>
    <r>
      <rPr>
        <sz val="12"/>
        <rFont val="方正仿宋_GBK"/>
        <charset val="134"/>
      </rPr>
      <t>购置</t>
    </r>
    <r>
      <rPr>
        <sz val="12"/>
        <rFont val="Times New Roman"/>
        <charset val="0"/>
      </rPr>
      <t>1</t>
    </r>
    <r>
      <rPr>
        <sz val="12"/>
        <rFont val="方正仿宋_GBK"/>
        <charset val="134"/>
      </rPr>
      <t>批办公用品</t>
    </r>
  </si>
  <si>
    <r>
      <rPr>
        <sz val="12"/>
        <rFont val="方正仿宋_GBK"/>
        <charset val="134"/>
      </rPr>
      <t>严格按规定支出经费</t>
    </r>
  </si>
  <si>
    <r>
      <rPr>
        <sz val="12"/>
        <rFont val="Times New Roman"/>
        <charset val="0"/>
      </rPr>
      <t>≤5</t>
    </r>
    <r>
      <rPr>
        <sz val="12"/>
        <rFont val="方正仿宋_GBK"/>
        <charset val="134"/>
      </rPr>
      <t>万元</t>
    </r>
  </si>
  <si>
    <r>
      <rPr>
        <sz val="12"/>
        <rFont val="方正仿宋_GBK"/>
        <charset val="134"/>
      </rPr>
      <t>明显提升各项业务工作效率</t>
    </r>
  </si>
  <si>
    <r>
      <rPr>
        <sz val="12"/>
        <rFont val="方正仿宋_GBK"/>
        <charset val="134"/>
      </rPr>
      <t>雁山区党史编写项目经费</t>
    </r>
  </si>
  <si>
    <r>
      <rPr>
        <sz val="12"/>
        <rFont val="方正仿宋_GBK"/>
        <charset val="134"/>
      </rPr>
      <t>完成编写雁山区党史</t>
    </r>
    <r>
      <rPr>
        <sz val="12"/>
        <rFont val="Times New Roman"/>
        <charset val="0"/>
      </rPr>
      <t>1</t>
    </r>
    <r>
      <rPr>
        <sz val="12"/>
        <rFont val="方正仿宋_GBK"/>
        <charset val="134"/>
      </rPr>
      <t>册</t>
    </r>
  </si>
  <si>
    <r>
      <rPr>
        <sz val="12"/>
        <rFont val="方正仿宋_GBK"/>
        <charset val="134"/>
      </rPr>
      <t>文稿通过率</t>
    </r>
    <r>
      <rPr>
        <sz val="12"/>
        <rFont val="Times New Roman"/>
        <charset val="0"/>
      </rPr>
      <t>≥95%</t>
    </r>
  </si>
  <si>
    <r>
      <rPr>
        <sz val="12"/>
        <rFont val="Times New Roman"/>
        <charset val="0"/>
      </rPr>
      <t>≤3</t>
    </r>
    <r>
      <rPr>
        <sz val="12"/>
        <rFont val="方正仿宋_GBK"/>
        <charset val="134"/>
      </rPr>
      <t>万元</t>
    </r>
  </si>
  <si>
    <r>
      <rPr>
        <sz val="12"/>
        <rFont val="方正仿宋_GBK"/>
        <charset val="134"/>
      </rPr>
      <t>为社会发展提供长期理论参考</t>
    </r>
  </si>
  <si>
    <r>
      <rPr>
        <sz val="12"/>
        <rFont val="方正仿宋_GBK"/>
        <charset val="134"/>
      </rPr>
      <t>区委全会经费</t>
    </r>
  </si>
  <si>
    <r>
      <rPr>
        <sz val="12"/>
        <rFont val="方正仿宋_GBK"/>
        <charset val="134"/>
      </rPr>
      <t>购置</t>
    </r>
    <r>
      <rPr>
        <sz val="12"/>
        <rFont val="Times New Roman"/>
        <charset val="0"/>
      </rPr>
      <t>1</t>
    </r>
    <r>
      <rPr>
        <sz val="12"/>
        <rFont val="方正仿宋_GBK"/>
        <charset val="134"/>
      </rPr>
      <t>批会议用品</t>
    </r>
  </si>
  <si>
    <r>
      <rPr>
        <sz val="12"/>
        <rFont val="方正仿宋_GBK"/>
        <charset val="134"/>
      </rPr>
      <t>雁山区</t>
    </r>
    <r>
      <rPr>
        <sz val="12"/>
        <rFont val="Times New Roman"/>
        <charset val="134"/>
      </rPr>
      <t xml:space="preserve">
</t>
    </r>
    <r>
      <rPr>
        <sz val="12"/>
        <rFont val="方正仿宋_GBK"/>
        <charset val="134"/>
      </rPr>
      <t>财政局</t>
    </r>
  </si>
  <si>
    <r>
      <rPr>
        <sz val="12"/>
        <rFont val="方正仿宋_GBK"/>
        <charset val="0"/>
      </rPr>
      <t>一事一议项目资金</t>
    </r>
  </si>
  <si>
    <r>
      <rPr>
        <sz val="12"/>
        <rFont val="方正仿宋_GBK"/>
        <charset val="0"/>
      </rPr>
      <t>完成基础设施建设项目</t>
    </r>
    <r>
      <rPr>
        <sz val="12"/>
        <rFont val="Times New Roman"/>
        <charset val="0"/>
      </rPr>
      <t>10</t>
    </r>
    <r>
      <rPr>
        <sz val="12"/>
        <rFont val="方正仿宋_GBK"/>
        <charset val="0"/>
      </rPr>
      <t>个</t>
    </r>
  </si>
  <si>
    <r>
      <rPr>
        <sz val="12"/>
        <rFont val="方正仿宋_GBK"/>
        <charset val="0"/>
      </rPr>
      <t>项目完工率</t>
    </r>
    <r>
      <rPr>
        <sz val="12"/>
        <rFont val="Times New Roman"/>
        <charset val="0"/>
      </rPr>
      <t>100%</t>
    </r>
  </si>
  <si>
    <r>
      <rPr>
        <sz val="12"/>
        <rFont val="方正仿宋_GBK"/>
        <charset val="0"/>
      </rPr>
      <t>项目奖补金额</t>
    </r>
    <r>
      <rPr>
        <sz val="12"/>
        <rFont val="Times New Roman"/>
        <charset val="0"/>
      </rPr>
      <t>≤95%</t>
    </r>
  </si>
  <si>
    <r>
      <rPr>
        <sz val="12"/>
        <rFont val="方正仿宋_GBK"/>
        <charset val="134"/>
      </rPr>
      <t>农村生态环境有所提高</t>
    </r>
  </si>
  <si>
    <r>
      <rPr>
        <sz val="12"/>
        <rFont val="方正仿宋_GBK"/>
        <charset val="134"/>
      </rPr>
      <t>桂惠贷本级配套资金</t>
    </r>
  </si>
  <si>
    <r>
      <rPr>
        <sz val="12"/>
        <rFont val="方正仿宋_GBK"/>
        <charset val="134"/>
      </rPr>
      <t>发放桂惠贷贴息</t>
    </r>
    <r>
      <rPr>
        <sz val="12"/>
        <rFont val="Times New Roman"/>
        <charset val="0"/>
      </rPr>
      <t>263.68</t>
    </r>
    <r>
      <rPr>
        <sz val="12"/>
        <rFont val="方正仿宋_GBK"/>
        <charset val="134"/>
      </rPr>
      <t>万元</t>
    </r>
  </si>
  <si>
    <r>
      <rPr>
        <sz val="12"/>
        <rFont val="方正仿宋_GBK"/>
        <charset val="134"/>
      </rPr>
      <t>贴息资金支出率</t>
    </r>
    <r>
      <rPr>
        <sz val="12"/>
        <rFont val="Times New Roman"/>
        <charset val="0"/>
      </rPr>
      <t>100%</t>
    </r>
  </si>
  <si>
    <r>
      <rPr>
        <sz val="12"/>
        <rFont val="方正仿宋_GBK"/>
        <charset val="0"/>
      </rPr>
      <t>按季度据实支付</t>
    </r>
  </si>
  <si>
    <r>
      <rPr>
        <sz val="12"/>
        <rFont val="方正仿宋_GBK"/>
        <charset val="134"/>
      </rPr>
      <t>贴息利率</t>
    </r>
    <r>
      <rPr>
        <sz val="12"/>
        <rFont val="Times New Roman"/>
        <charset val="0"/>
      </rPr>
      <t>1%</t>
    </r>
  </si>
  <si>
    <r>
      <rPr>
        <sz val="12"/>
        <rFont val="方正仿宋_GBK"/>
        <charset val="134"/>
      </rPr>
      <t>降低市场主体融资成本</t>
    </r>
  </si>
  <si>
    <r>
      <rPr>
        <sz val="12"/>
        <rFont val="方正仿宋_GBK"/>
        <charset val="134"/>
      </rPr>
      <t>全区财政系统运行维护费</t>
    </r>
  </si>
  <si>
    <r>
      <rPr>
        <sz val="12"/>
        <rFont val="方正仿宋_GBK"/>
        <charset val="134"/>
      </rPr>
      <t>保障全区财政系统运行</t>
    </r>
    <r>
      <rPr>
        <sz val="12"/>
        <rFont val="Times New Roman"/>
        <charset val="134"/>
      </rPr>
      <t>7</t>
    </r>
    <r>
      <rPr>
        <sz val="12"/>
        <rFont val="方正仿宋_GBK"/>
        <charset val="134"/>
      </rPr>
      <t>个</t>
    </r>
  </si>
  <si>
    <r>
      <rPr>
        <sz val="12"/>
        <rFont val="方正仿宋_GBK"/>
        <charset val="134"/>
      </rPr>
      <t>系统正常运行率</t>
    </r>
    <r>
      <rPr>
        <sz val="12"/>
        <rFont val="Times New Roman"/>
        <charset val="134"/>
      </rPr>
      <t>≥90%</t>
    </r>
  </si>
  <si>
    <r>
      <rPr>
        <sz val="12"/>
        <rFont val="Times New Roman"/>
        <charset val="0"/>
      </rPr>
      <t>2026</t>
    </r>
    <r>
      <rPr>
        <sz val="12"/>
        <rFont val="方正仿宋_GBK"/>
        <charset val="0"/>
      </rPr>
      <t>年</t>
    </r>
    <r>
      <rPr>
        <sz val="12"/>
        <rFont val="Times New Roman"/>
        <charset val="0"/>
      </rPr>
      <t>12</t>
    </r>
    <r>
      <rPr>
        <sz val="12"/>
        <rFont val="方正仿宋_GBK"/>
        <charset val="0"/>
      </rPr>
      <t>月</t>
    </r>
    <r>
      <rPr>
        <sz val="12"/>
        <rFont val="Times New Roman"/>
        <charset val="0"/>
      </rPr>
      <t>31</t>
    </r>
    <r>
      <rPr>
        <sz val="12"/>
        <rFont val="方正仿宋_GBK"/>
        <charset val="0"/>
      </rPr>
      <t>日前支出</t>
    </r>
  </si>
  <si>
    <r>
      <rPr>
        <sz val="12"/>
        <rFont val="Times New Roman"/>
        <charset val="134"/>
      </rPr>
      <t>≤10</t>
    </r>
    <r>
      <rPr>
        <sz val="12"/>
        <rFont val="方正仿宋_GBK"/>
        <charset val="134"/>
      </rPr>
      <t>万元</t>
    </r>
    <r>
      <rPr>
        <sz val="12"/>
        <rFont val="Times New Roman"/>
        <charset val="134"/>
      </rPr>
      <t>/</t>
    </r>
    <r>
      <rPr>
        <sz val="12"/>
        <rFont val="方正仿宋_GBK"/>
        <charset val="134"/>
      </rPr>
      <t>个</t>
    </r>
  </si>
  <si>
    <r>
      <rPr>
        <sz val="12"/>
        <rFont val="方正仿宋_GBK"/>
        <charset val="134"/>
      </rPr>
      <t>保障全区财政系统运行</t>
    </r>
  </si>
  <si>
    <r>
      <rPr>
        <sz val="12"/>
        <rFont val="方正仿宋_GBK"/>
        <charset val="134"/>
      </rPr>
      <t>财评经费</t>
    </r>
  </si>
  <si>
    <r>
      <rPr>
        <sz val="12"/>
        <rFont val="方正仿宋_GBK"/>
        <charset val="134"/>
      </rPr>
      <t>完成项目评审</t>
    </r>
    <r>
      <rPr>
        <sz val="12"/>
        <rFont val="Times New Roman"/>
        <charset val="134"/>
      </rPr>
      <t>20</t>
    </r>
    <r>
      <rPr>
        <sz val="12"/>
        <rFont val="方正仿宋_GBK"/>
        <charset val="134"/>
      </rPr>
      <t>个</t>
    </r>
  </si>
  <si>
    <r>
      <rPr>
        <sz val="12"/>
        <rFont val="方正仿宋_GBK"/>
        <charset val="134"/>
      </rPr>
      <t>财政评审完成率</t>
    </r>
    <r>
      <rPr>
        <sz val="12"/>
        <rFont val="Times New Roman"/>
        <charset val="134"/>
      </rPr>
      <t>≥80%</t>
    </r>
  </si>
  <si>
    <r>
      <rPr>
        <sz val="12"/>
        <rFont val="Times New Roman"/>
        <charset val="0"/>
      </rPr>
      <t>2026</t>
    </r>
    <r>
      <rPr>
        <sz val="12"/>
        <rFont val="方正仿宋_GBK"/>
        <charset val="134"/>
      </rPr>
      <t>年</t>
    </r>
    <r>
      <rPr>
        <sz val="12"/>
        <rFont val="Times New Roman"/>
        <charset val="0"/>
      </rPr>
      <t>12</t>
    </r>
    <r>
      <rPr>
        <sz val="12"/>
        <rFont val="方正仿宋_GBK"/>
        <charset val="134"/>
      </rPr>
      <t>月</t>
    </r>
    <r>
      <rPr>
        <sz val="12"/>
        <rFont val="Times New Roman"/>
        <charset val="0"/>
      </rPr>
      <t>31</t>
    </r>
    <r>
      <rPr>
        <sz val="12"/>
        <rFont val="方正仿宋_GBK"/>
        <charset val="134"/>
      </rPr>
      <t>日前支出</t>
    </r>
  </si>
  <si>
    <r>
      <rPr>
        <sz val="12"/>
        <rFont val="方正仿宋_GBK"/>
        <charset val="134"/>
      </rPr>
      <t>单个项目评审费用</t>
    </r>
    <r>
      <rPr>
        <sz val="12"/>
        <color rgb="FF333333"/>
        <rFont val="Times New Roman"/>
        <charset val="134"/>
      </rPr>
      <t>≤1</t>
    </r>
    <r>
      <rPr>
        <sz val="12"/>
        <color rgb="FF333333"/>
        <rFont val="方正仿宋_GBK"/>
        <charset val="134"/>
      </rPr>
      <t>万</t>
    </r>
  </si>
  <si>
    <r>
      <rPr>
        <sz val="12"/>
        <rFont val="方正仿宋_GBK"/>
        <charset val="134"/>
      </rPr>
      <t>节约财政成本</t>
    </r>
    <r>
      <rPr>
        <sz val="12"/>
        <rFont val="Times New Roman"/>
        <charset val="134"/>
      </rPr>
      <t>3%</t>
    </r>
  </si>
  <si>
    <t>雁山区纪律检查委员会</t>
  </si>
  <si>
    <r>
      <rPr>
        <sz val="12"/>
        <rFont val="方正仿宋_GBK"/>
        <charset val="134"/>
      </rPr>
      <t>公务用车购置</t>
    </r>
  </si>
  <si>
    <r>
      <rPr>
        <sz val="12"/>
        <rFont val="方正仿宋_GBK"/>
        <charset val="134"/>
      </rPr>
      <t>购置公务车</t>
    </r>
    <r>
      <rPr>
        <sz val="12"/>
        <rFont val="Times New Roman"/>
        <charset val="0"/>
      </rPr>
      <t>1</t>
    </r>
    <r>
      <rPr>
        <sz val="12"/>
        <rFont val="方正仿宋_GBK"/>
        <charset val="134"/>
      </rPr>
      <t>辆</t>
    </r>
  </si>
  <si>
    <r>
      <rPr>
        <sz val="12"/>
        <rFont val="方正仿宋_GBK"/>
        <charset val="134"/>
      </rPr>
      <t>车辆质量好</t>
    </r>
  </si>
  <si>
    <r>
      <rPr>
        <sz val="12"/>
        <rFont val="Times New Roman"/>
        <charset val="0"/>
      </rPr>
      <t>2026</t>
    </r>
    <r>
      <rPr>
        <sz val="12"/>
        <rFont val="方正仿宋_GBK"/>
        <charset val="134"/>
      </rPr>
      <t>年</t>
    </r>
    <r>
      <rPr>
        <sz val="12"/>
        <rFont val="Times New Roman"/>
        <charset val="0"/>
      </rPr>
      <t>5</t>
    </r>
    <r>
      <rPr>
        <sz val="12"/>
        <rFont val="方正仿宋_GBK"/>
        <charset val="134"/>
      </rPr>
      <t>月底前支付完</t>
    </r>
  </si>
  <si>
    <r>
      <rPr>
        <sz val="12"/>
        <rFont val="Times New Roman"/>
        <charset val="0"/>
      </rPr>
      <t>≤18</t>
    </r>
    <r>
      <rPr>
        <sz val="12"/>
        <rFont val="方正仿宋_GBK"/>
        <charset val="134"/>
      </rPr>
      <t>万元</t>
    </r>
  </si>
  <si>
    <r>
      <rPr>
        <sz val="12"/>
        <rFont val="方正仿宋_GBK"/>
        <charset val="134"/>
      </rPr>
      <t>保障日常公务活动开展和执纪执法办案需要</t>
    </r>
  </si>
  <si>
    <r>
      <rPr>
        <sz val="12"/>
        <rFont val="方正仿宋_GBK"/>
        <charset val="134"/>
      </rPr>
      <t>区本级谈话室扩建项目经费</t>
    </r>
  </si>
  <si>
    <r>
      <rPr>
        <sz val="12"/>
        <rFont val="方正仿宋_GBK"/>
        <charset val="134"/>
      </rPr>
      <t>扩建</t>
    </r>
    <r>
      <rPr>
        <sz val="12"/>
        <rFont val="Times New Roman"/>
        <charset val="0"/>
      </rPr>
      <t>2</t>
    </r>
    <r>
      <rPr>
        <sz val="12"/>
        <rFont val="方正仿宋_GBK"/>
        <charset val="134"/>
      </rPr>
      <t>间谈话室</t>
    </r>
  </si>
  <si>
    <r>
      <rPr>
        <sz val="12"/>
        <rFont val="方正仿宋_GBK"/>
        <charset val="134"/>
      </rPr>
      <t>谈话室质量好</t>
    </r>
  </si>
  <si>
    <r>
      <rPr>
        <sz val="12"/>
        <rFont val="Times New Roman"/>
        <charset val="0"/>
      </rPr>
      <t>2026</t>
    </r>
    <r>
      <rPr>
        <sz val="12"/>
        <rFont val="方正仿宋_GBK"/>
        <charset val="134"/>
      </rPr>
      <t>年</t>
    </r>
    <r>
      <rPr>
        <sz val="12"/>
        <rFont val="Times New Roman"/>
        <charset val="0"/>
      </rPr>
      <t>12</t>
    </r>
    <r>
      <rPr>
        <sz val="12"/>
        <rFont val="方正仿宋_GBK"/>
        <charset val="134"/>
      </rPr>
      <t>月底前完成支付</t>
    </r>
  </si>
  <si>
    <r>
      <rPr>
        <sz val="12"/>
        <rFont val="Times New Roman"/>
        <charset val="0"/>
      </rPr>
      <t>≤57</t>
    </r>
    <r>
      <rPr>
        <sz val="12"/>
        <rFont val="方正仿宋_GBK"/>
        <charset val="134"/>
      </rPr>
      <t>万元</t>
    </r>
  </si>
  <si>
    <r>
      <rPr>
        <sz val="12"/>
        <rFont val="方正仿宋_GBK"/>
        <charset val="134"/>
      </rPr>
      <t>达到自治区纪委监委</t>
    </r>
    <r>
      <rPr>
        <sz val="12"/>
        <rFont val="Times New Roman"/>
        <charset val="0"/>
      </rPr>
      <t>“</t>
    </r>
    <r>
      <rPr>
        <sz val="12"/>
        <rFont val="方正仿宋_GBK"/>
        <charset val="134"/>
      </rPr>
      <t>县（区、市）本级不少于</t>
    </r>
    <r>
      <rPr>
        <sz val="12"/>
        <rFont val="Times New Roman"/>
        <charset val="0"/>
      </rPr>
      <t>5</t>
    </r>
    <r>
      <rPr>
        <sz val="12"/>
        <rFont val="方正仿宋_GBK"/>
        <charset val="134"/>
      </rPr>
      <t>间谈话室</t>
    </r>
    <r>
      <rPr>
        <sz val="12"/>
        <rFont val="Times New Roman"/>
        <charset val="0"/>
      </rPr>
      <t>”</t>
    </r>
    <r>
      <rPr>
        <sz val="12"/>
        <rFont val="方正仿宋_GBK"/>
        <charset val="134"/>
      </rPr>
      <t>的要求</t>
    </r>
  </si>
  <si>
    <r>
      <rPr>
        <sz val="12"/>
        <rFont val="方正仿宋_GBK"/>
        <charset val="134"/>
      </rPr>
      <t>涉案财物保管室建设经费</t>
    </r>
  </si>
  <si>
    <r>
      <rPr>
        <sz val="12"/>
        <rFont val="方正仿宋_GBK"/>
        <charset val="134"/>
      </rPr>
      <t>改造涉案财物保管室</t>
    </r>
    <r>
      <rPr>
        <sz val="12"/>
        <rFont val="Times New Roman"/>
        <charset val="0"/>
      </rPr>
      <t>1</t>
    </r>
    <r>
      <rPr>
        <sz val="12"/>
        <rFont val="方正仿宋_GBK"/>
        <charset val="0"/>
      </rPr>
      <t>间</t>
    </r>
  </si>
  <si>
    <r>
      <rPr>
        <sz val="12"/>
        <rFont val="方正仿宋_GBK"/>
        <charset val="134"/>
      </rPr>
      <t>涉案财物保管室质量好</t>
    </r>
  </si>
  <si>
    <r>
      <rPr>
        <sz val="12"/>
        <rFont val="Times New Roman"/>
        <charset val="0"/>
      </rPr>
      <t>2026</t>
    </r>
    <r>
      <rPr>
        <sz val="12"/>
        <rFont val="方正仿宋_GBK"/>
        <charset val="134"/>
      </rPr>
      <t>年</t>
    </r>
    <r>
      <rPr>
        <sz val="12"/>
        <rFont val="Times New Roman"/>
        <charset val="0"/>
      </rPr>
      <t>6</t>
    </r>
    <r>
      <rPr>
        <sz val="12"/>
        <rFont val="方正仿宋_GBK"/>
        <charset val="134"/>
      </rPr>
      <t>月底前完成支付</t>
    </r>
  </si>
  <si>
    <r>
      <rPr>
        <sz val="12"/>
        <rFont val="Times New Roman"/>
        <charset val="0"/>
      </rPr>
      <t>≤2</t>
    </r>
    <r>
      <rPr>
        <sz val="12"/>
        <rFont val="方正仿宋_GBK"/>
        <charset val="0"/>
      </rPr>
      <t>万元</t>
    </r>
  </si>
  <si>
    <r>
      <rPr>
        <sz val="12"/>
        <rFont val="方正仿宋_GBK"/>
        <charset val="134"/>
      </rPr>
      <t>达到自治区纪委监委</t>
    </r>
    <r>
      <rPr>
        <sz val="12"/>
        <rFont val="Times New Roman"/>
        <charset val="0"/>
      </rPr>
      <t>“</t>
    </r>
    <r>
      <rPr>
        <sz val="12"/>
        <rFont val="方正仿宋_GBK"/>
        <charset val="134"/>
      </rPr>
      <t>涉案财物必须存放在单独保管室</t>
    </r>
    <r>
      <rPr>
        <sz val="12"/>
        <rFont val="Times New Roman"/>
        <charset val="0"/>
      </rPr>
      <t>”</t>
    </r>
    <r>
      <rPr>
        <sz val="12"/>
        <rFont val="方正仿宋_GBK"/>
        <charset val="134"/>
      </rPr>
      <t>的要求</t>
    </r>
  </si>
  <si>
    <r>
      <rPr>
        <sz val="12"/>
        <rFont val="方正仿宋_GBK"/>
        <charset val="134"/>
      </rPr>
      <t>区纪委监委内网迁移和视频会商系统建设项目剩余款项</t>
    </r>
  </si>
  <si>
    <r>
      <rPr>
        <sz val="12"/>
        <rFont val="方正仿宋_GBK"/>
        <charset val="134"/>
      </rPr>
      <t>区纪委监委内网迁移和视频会商系统建设项目</t>
    </r>
  </si>
  <si>
    <r>
      <rPr>
        <sz val="12"/>
        <rFont val="方正仿宋_GBK"/>
        <charset val="134"/>
      </rPr>
      <t>系统质量好</t>
    </r>
  </si>
  <si>
    <r>
      <rPr>
        <sz val="12"/>
        <rFont val="Times New Roman"/>
        <charset val="0"/>
      </rPr>
      <t>≤11</t>
    </r>
    <r>
      <rPr>
        <sz val="12"/>
        <rFont val="方正仿宋_GBK"/>
        <charset val="134"/>
      </rPr>
      <t>万元</t>
    </r>
  </si>
  <si>
    <r>
      <rPr>
        <sz val="12"/>
        <rFont val="方正仿宋_GBK"/>
        <charset val="134"/>
      </rPr>
      <t>保障纪检监察系统内部视频会议顺利进行</t>
    </r>
  </si>
  <si>
    <r>
      <rPr>
        <sz val="12"/>
        <rFont val="方正仿宋_GBK"/>
        <charset val="134"/>
      </rPr>
      <t>雁山区纪检监察机关办公设备和办案设备采购经费</t>
    </r>
  </si>
  <si>
    <r>
      <rPr>
        <sz val="12"/>
        <rFont val="方正仿宋_GBK"/>
        <charset val="134"/>
      </rPr>
      <t>保障办公设备和办案设备购置</t>
    </r>
  </si>
  <si>
    <r>
      <rPr>
        <sz val="12"/>
        <rFont val="方正仿宋_GBK"/>
        <charset val="134"/>
      </rPr>
      <t>设备质量好</t>
    </r>
  </si>
  <si>
    <r>
      <rPr>
        <sz val="12"/>
        <rFont val="Times New Roman"/>
        <charset val="0"/>
      </rPr>
      <t>≤7</t>
    </r>
    <r>
      <rPr>
        <sz val="12"/>
        <rFont val="方正仿宋_GBK"/>
        <charset val="0"/>
      </rPr>
      <t>万元</t>
    </r>
  </si>
  <si>
    <r>
      <rPr>
        <sz val="12"/>
        <rFont val="方正仿宋_GBK"/>
        <charset val="134"/>
      </rPr>
      <t>保障办公设备合办案设备配置</t>
    </r>
  </si>
  <si>
    <t>雁山区监察委员会</t>
  </si>
  <si>
    <r>
      <rPr>
        <sz val="12"/>
        <rFont val="Times New Roman"/>
        <charset val="134"/>
      </rPr>
      <t>2026</t>
    </r>
    <r>
      <rPr>
        <sz val="12"/>
        <rFont val="方正仿宋_GBK"/>
        <charset val="134"/>
      </rPr>
      <t>年度办案工作经费</t>
    </r>
  </si>
  <si>
    <r>
      <rPr>
        <sz val="12"/>
        <rFont val="方正仿宋_GBK"/>
        <charset val="134"/>
      </rPr>
      <t>保障</t>
    </r>
    <r>
      <rPr>
        <sz val="12"/>
        <rFont val="Times New Roman"/>
        <charset val="134"/>
      </rPr>
      <t>2026</t>
    </r>
    <r>
      <rPr>
        <sz val="12"/>
        <rFont val="方正仿宋_GBK"/>
        <charset val="134"/>
      </rPr>
      <t>年度办案工作顺利开展</t>
    </r>
  </si>
  <si>
    <r>
      <rPr>
        <sz val="12"/>
        <rFont val="方正仿宋_GBK"/>
        <charset val="134"/>
      </rPr>
      <t>案件质量优秀</t>
    </r>
  </si>
  <si>
    <r>
      <rPr>
        <sz val="12"/>
        <rFont val="Times New Roman"/>
        <charset val="134"/>
      </rPr>
      <t>2026</t>
    </r>
    <r>
      <rPr>
        <sz val="12"/>
        <rFont val="方正仿宋_GBK"/>
        <charset val="134"/>
      </rPr>
      <t>年全年使用</t>
    </r>
  </si>
  <si>
    <r>
      <rPr>
        <sz val="12"/>
        <rFont val="Times New Roman"/>
        <charset val="134"/>
      </rPr>
      <t>≤30</t>
    </r>
    <r>
      <rPr>
        <sz val="12"/>
        <rFont val="方正仿宋_GBK"/>
        <charset val="134"/>
      </rPr>
      <t>万元</t>
    </r>
  </si>
  <si>
    <r>
      <rPr>
        <sz val="12"/>
        <rFont val="方正仿宋_GBK"/>
        <charset val="134"/>
      </rPr>
      <t>政治生态风清气正</t>
    </r>
  </si>
  <si>
    <r>
      <rPr>
        <sz val="12"/>
        <rFont val="方正仿宋_GBK"/>
        <charset val="134"/>
      </rPr>
      <t>雁山区</t>
    </r>
    <r>
      <rPr>
        <sz val="12"/>
        <rFont val="Times New Roman"/>
        <charset val="134"/>
      </rPr>
      <t xml:space="preserve">
</t>
    </r>
    <r>
      <rPr>
        <sz val="12"/>
        <rFont val="方正仿宋_GBK"/>
        <charset val="134"/>
      </rPr>
      <t>发改局</t>
    </r>
  </si>
  <si>
    <r>
      <rPr>
        <sz val="12"/>
        <rFont val="方正仿宋_GBK"/>
        <charset val="134"/>
      </rPr>
      <t>人防地域疏散建设经费</t>
    </r>
  </si>
  <si>
    <r>
      <rPr>
        <sz val="12"/>
        <rFont val="方正仿宋_GBK"/>
        <charset val="134"/>
      </rPr>
      <t>完成雁山区人防地域建设新建及维护</t>
    </r>
  </si>
  <si>
    <r>
      <rPr>
        <sz val="12"/>
        <rFont val="Times New Roman"/>
        <charset val="0"/>
      </rPr>
      <t>2026</t>
    </r>
    <r>
      <rPr>
        <sz val="12"/>
        <rFont val="方正仿宋_GBK"/>
        <charset val="134"/>
      </rPr>
      <t>年</t>
    </r>
    <r>
      <rPr>
        <sz val="12"/>
        <rFont val="Times New Roman"/>
        <charset val="0"/>
      </rPr>
      <t>12</t>
    </r>
    <r>
      <rPr>
        <sz val="12"/>
        <rFont val="方正仿宋_GBK"/>
        <charset val="134"/>
      </rPr>
      <t>月底前完成验收</t>
    </r>
  </si>
  <si>
    <r>
      <rPr>
        <sz val="12"/>
        <rFont val="方正仿宋_GBK"/>
        <charset val="134"/>
      </rPr>
      <t>雁山区生态移民发展</t>
    </r>
    <r>
      <rPr>
        <sz val="12"/>
        <rFont val="Times New Roman"/>
        <charset val="134"/>
      </rPr>
      <t xml:space="preserve">
</t>
    </r>
    <r>
      <rPr>
        <sz val="12"/>
        <rFont val="方正仿宋_GBK"/>
        <charset val="134"/>
      </rPr>
      <t>中心</t>
    </r>
  </si>
  <si>
    <r>
      <rPr>
        <sz val="12"/>
        <rFont val="Times New Roman"/>
        <charset val="134"/>
      </rPr>
      <t>2026</t>
    </r>
    <r>
      <rPr>
        <sz val="12"/>
        <rFont val="方正仿宋_GBK"/>
        <charset val="134"/>
      </rPr>
      <t>年五龙水库粮食补助</t>
    </r>
  </si>
  <si>
    <r>
      <rPr>
        <sz val="12"/>
        <rFont val="方正仿宋_GBK"/>
        <charset val="134"/>
      </rPr>
      <t>拨付五龙水库粮食补助</t>
    </r>
  </si>
  <si>
    <r>
      <rPr>
        <sz val="12"/>
        <rFont val="方正仿宋_GBK"/>
        <charset val="134"/>
      </rPr>
      <t>项目验收合格率</t>
    </r>
    <r>
      <rPr>
        <sz val="12"/>
        <rFont val="Times New Roman"/>
        <charset val="134"/>
      </rPr>
      <t>100%</t>
    </r>
  </si>
  <si>
    <r>
      <rPr>
        <sz val="12"/>
        <rFont val="Times New Roman"/>
        <charset val="134"/>
      </rPr>
      <t>2026</t>
    </r>
    <r>
      <rPr>
        <sz val="12"/>
        <rFont val="方正仿宋_GBK"/>
        <charset val="134"/>
      </rPr>
      <t>年</t>
    </r>
    <r>
      <rPr>
        <sz val="12"/>
        <rFont val="Times New Roman"/>
        <charset val="134"/>
      </rPr>
      <t>12</t>
    </r>
    <r>
      <rPr>
        <sz val="12"/>
        <rFont val="方正仿宋_GBK"/>
        <charset val="134"/>
      </rPr>
      <t>月底前完成验收</t>
    </r>
  </si>
  <si>
    <r>
      <rPr>
        <sz val="12"/>
        <rFont val="Times New Roman"/>
        <charset val="134"/>
      </rPr>
      <t>≤6</t>
    </r>
    <r>
      <rPr>
        <sz val="12"/>
        <rFont val="方正仿宋_GBK"/>
        <charset val="134"/>
      </rPr>
      <t>万元</t>
    </r>
  </si>
  <si>
    <r>
      <rPr>
        <sz val="12"/>
        <rFont val="Times New Roman"/>
        <charset val="134"/>
      </rPr>
      <t>2026</t>
    </r>
    <r>
      <rPr>
        <sz val="12"/>
        <rFont val="方正仿宋_GBK"/>
        <charset val="134"/>
      </rPr>
      <t>年白竹境水库粮食补助</t>
    </r>
  </si>
  <si>
    <r>
      <rPr>
        <sz val="12"/>
        <rFont val="方正仿宋_GBK"/>
        <charset val="134"/>
      </rPr>
      <t>拨付白竹境水库粮食补助</t>
    </r>
  </si>
  <si>
    <r>
      <rPr>
        <sz val="12"/>
        <rFont val="Times New Roman"/>
        <charset val="134"/>
      </rPr>
      <t>≤12</t>
    </r>
    <r>
      <rPr>
        <sz val="12"/>
        <rFont val="方正仿宋_GBK"/>
        <charset val="134"/>
      </rPr>
      <t>万元</t>
    </r>
  </si>
  <si>
    <r>
      <rPr>
        <sz val="12"/>
        <rFont val="方正仿宋_GBK"/>
        <charset val="134"/>
      </rPr>
      <t>雁山区委</t>
    </r>
    <r>
      <rPr>
        <sz val="12"/>
        <rFont val="Times New Roman"/>
        <charset val="134"/>
      </rPr>
      <t xml:space="preserve">
</t>
    </r>
    <r>
      <rPr>
        <sz val="12"/>
        <rFont val="方正仿宋_GBK"/>
        <charset val="134"/>
      </rPr>
      <t>组织部</t>
    </r>
  </si>
  <si>
    <r>
      <rPr>
        <sz val="12"/>
        <rFont val="Times New Roman"/>
        <charset val="0"/>
      </rPr>
      <t>2026</t>
    </r>
    <r>
      <rPr>
        <sz val="12"/>
        <rFont val="方正仿宋_GBK"/>
        <charset val="134"/>
      </rPr>
      <t>年村（社区）</t>
    </r>
    <r>
      <rPr>
        <sz val="12"/>
        <rFont val="Times New Roman"/>
        <charset val="0"/>
      </rPr>
      <t>“</t>
    </r>
    <r>
      <rPr>
        <sz val="12"/>
        <rFont val="方正仿宋_GBK"/>
        <charset val="134"/>
      </rPr>
      <t>两委</t>
    </r>
    <r>
      <rPr>
        <sz val="12"/>
        <rFont val="Times New Roman"/>
        <charset val="0"/>
      </rPr>
      <t>”</t>
    </r>
    <r>
      <rPr>
        <sz val="12"/>
        <rFont val="方正仿宋_GBK"/>
        <charset val="134"/>
      </rPr>
      <t>换届选举工作经费</t>
    </r>
  </si>
  <si>
    <r>
      <rPr>
        <sz val="12"/>
        <rFont val="方正仿宋_GBK"/>
        <charset val="134"/>
      </rPr>
      <t>完成四乡镇一街道换届选举工作</t>
    </r>
  </si>
  <si>
    <r>
      <rPr>
        <sz val="12"/>
        <rFont val="方正仿宋_GBK"/>
        <charset val="134"/>
      </rPr>
      <t>按上级要求完成</t>
    </r>
    <r>
      <rPr>
        <sz val="12"/>
        <rFont val="Times New Roman"/>
        <charset val="0"/>
      </rPr>
      <t>100%</t>
    </r>
  </si>
  <si>
    <r>
      <rPr>
        <sz val="12"/>
        <rFont val="Times New Roman"/>
        <charset val="0"/>
      </rPr>
      <t>86.02</t>
    </r>
    <r>
      <rPr>
        <sz val="12"/>
        <rFont val="方正仿宋_GBK"/>
        <charset val="134"/>
      </rPr>
      <t>万元</t>
    </r>
  </si>
  <si>
    <r>
      <rPr>
        <sz val="12"/>
        <rFont val="方正仿宋_GBK"/>
        <charset val="134"/>
      </rPr>
      <t>村（社区）</t>
    </r>
    <r>
      <rPr>
        <sz val="12"/>
        <rFont val="Times New Roman"/>
        <charset val="0"/>
      </rPr>
      <t>“</t>
    </r>
    <r>
      <rPr>
        <sz val="12"/>
        <rFont val="方正仿宋_GBK"/>
        <charset val="134"/>
      </rPr>
      <t>两委</t>
    </r>
    <r>
      <rPr>
        <sz val="12"/>
        <rFont val="Times New Roman"/>
        <charset val="0"/>
      </rPr>
      <t>”</t>
    </r>
    <r>
      <rPr>
        <sz val="12"/>
        <rFont val="方正仿宋_GBK"/>
        <charset val="134"/>
      </rPr>
      <t>换届工作圆满完成</t>
    </r>
  </si>
  <si>
    <r>
      <rPr>
        <sz val="12"/>
        <rFont val="方正仿宋_GBK"/>
        <charset val="134"/>
      </rPr>
      <t>党员远程教育工作经费</t>
    </r>
  </si>
  <si>
    <r>
      <rPr>
        <sz val="12"/>
        <rFont val="Times New Roman"/>
        <charset val="0"/>
      </rPr>
      <t>1.</t>
    </r>
    <r>
      <rPr>
        <sz val="12"/>
        <rFont val="方正仿宋_GBK"/>
        <charset val="134"/>
      </rPr>
      <t>壮美广西党建云县级平台维护费（年度维护费</t>
    </r>
    <r>
      <rPr>
        <sz val="12"/>
        <rFont val="Times New Roman"/>
        <charset val="0"/>
      </rPr>
      <t>3</t>
    </r>
    <r>
      <rPr>
        <sz val="12"/>
        <rFont val="方正仿宋_GBK"/>
        <charset val="134"/>
      </rPr>
      <t>万元</t>
    </r>
    <r>
      <rPr>
        <sz val="12"/>
        <rFont val="Times New Roman"/>
        <charset val="0"/>
      </rPr>
      <t>/</t>
    </r>
    <r>
      <rPr>
        <sz val="12"/>
        <rFont val="方正仿宋_GBK"/>
        <charset val="134"/>
      </rPr>
      <t>年）；</t>
    </r>
    <r>
      <rPr>
        <sz val="12"/>
        <rFont val="Times New Roman"/>
        <charset val="0"/>
      </rPr>
      <t xml:space="preserve">
2.</t>
    </r>
    <r>
      <rPr>
        <sz val="12"/>
        <rFont val="方正仿宋_GBK"/>
        <charset val="134"/>
      </rPr>
      <t>党员教育终端站点费用（</t>
    </r>
    <r>
      <rPr>
        <sz val="12"/>
        <rFont val="Times New Roman"/>
        <charset val="0"/>
      </rPr>
      <t>18</t>
    </r>
    <r>
      <rPr>
        <sz val="12"/>
        <rFont val="方正仿宋_GBK"/>
        <charset val="134"/>
      </rPr>
      <t>个站点，每个站点每个月</t>
    </r>
    <r>
      <rPr>
        <sz val="12"/>
        <rFont val="Times New Roman"/>
        <charset val="0"/>
      </rPr>
      <t>20</t>
    </r>
    <r>
      <rPr>
        <sz val="12"/>
        <rFont val="方正仿宋_GBK"/>
        <charset val="134"/>
      </rPr>
      <t>元套餐费，共计</t>
    </r>
    <r>
      <rPr>
        <sz val="12"/>
        <rFont val="Times New Roman"/>
        <charset val="0"/>
      </rPr>
      <t>4320</t>
    </r>
    <r>
      <rPr>
        <sz val="12"/>
        <rFont val="方正仿宋_GBK"/>
        <charset val="134"/>
      </rPr>
      <t>元）；</t>
    </r>
    <r>
      <rPr>
        <sz val="12"/>
        <rFont val="Times New Roman"/>
        <charset val="0"/>
      </rPr>
      <t xml:space="preserve">
3.</t>
    </r>
    <r>
      <rPr>
        <sz val="12"/>
        <rFont val="方正仿宋_GBK"/>
        <charset val="134"/>
      </rPr>
      <t>拍摄远程教育片，</t>
    </r>
    <r>
      <rPr>
        <sz val="12"/>
        <rFont val="Times New Roman"/>
        <charset val="0"/>
      </rPr>
      <t>“</t>
    </r>
    <r>
      <rPr>
        <sz val="12"/>
        <rFont val="方正仿宋_GBK"/>
        <charset val="134"/>
      </rPr>
      <t>先锋</t>
    </r>
    <r>
      <rPr>
        <sz val="12"/>
        <rFont val="Times New Roman"/>
        <charset val="0"/>
      </rPr>
      <t>E</t>
    </r>
    <r>
      <rPr>
        <sz val="12"/>
        <rFont val="方正仿宋_GBK"/>
        <charset val="134"/>
      </rPr>
      <t>坊</t>
    </r>
    <r>
      <rPr>
        <sz val="12"/>
        <rFont val="Times New Roman"/>
        <charset val="0"/>
      </rPr>
      <t>”</t>
    </r>
    <r>
      <rPr>
        <sz val="12"/>
        <rFont val="方正仿宋_GBK"/>
        <charset val="134"/>
      </rPr>
      <t>微信公众号升级维护费。</t>
    </r>
  </si>
  <si>
    <r>
      <rPr>
        <sz val="12"/>
        <rFont val="Times New Roman"/>
        <charset val="134"/>
      </rPr>
      <t>114320</t>
    </r>
    <r>
      <rPr>
        <sz val="12"/>
        <rFont val="方正仿宋_GBK"/>
        <charset val="134"/>
      </rPr>
      <t>元</t>
    </r>
  </si>
  <si>
    <r>
      <rPr>
        <sz val="12"/>
        <rFont val="方正仿宋_GBK"/>
        <charset val="134"/>
      </rPr>
      <t>党员教育终端站点正常使用</t>
    </r>
  </si>
  <si>
    <r>
      <rPr>
        <sz val="12"/>
        <rFont val="方正仿宋_GBK"/>
        <charset val="134"/>
      </rPr>
      <t>科级领导干部学习贯彻党的二十届四中全会精神暨履职能力提升培训班培训费</t>
    </r>
  </si>
  <si>
    <r>
      <rPr>
        <sz val="12"/>
        <rFont val="方正仿宋_GBK"/>
        <charset val="134"/>
      </rPr>
      <t>培训人数约</t>
    </r>
    <r>
      <rPr>
        <sz val="12"/>
        <rFont val="Times New Roman"/>
        <charset val="0"/>
      </rPr>
      <t>160</t>
    </r>
    <r>
      <rPr>
        <sz val="12"/>
        <rFont val="方正仿宋_GBK"/>
        <charset val="134"/>
      </rPr>
      <t>人</t>
    </r>
  </si>
  <si>
    <r>
      <rPr>
        <sz val="12"/>
        <rFont val="方正仿宋_GBK"/>
        <charset val="134"/>
      </rPr>
      <t>按相关要求完成</t>
    </r>
  </si>
  <si>
    <r>
      <rPr>
        <sz val="12"/>
        <rFont val="Times New Roman"/>
        <charset val="0"/>
      </rPr>
      <t>2026</t>
    </r>
    <r>
      <rPr>
        <sz val="12"/>
        <rFont val="方正仿宋_GBK"/>
        <charset val="134"/>
      </rPr>
      <t>年</t>
    </r>
    <r>
      <rPr>
        <sz val="12"/>
        <rFont val="Times New Roman"/>
        <charset val="0"/>
      </rPr>
      <t>12</t>
    </r>
    <r>
      <rPr>
        <sz val="12"/>
        <rFont val="方正仿宋_GBK"/>
        <charset val="134"/>
      </rPr>
      <t>月底前已完成</t>
    </r>
  </si>
  <si>
    <r>
      <rPr>
        <sz val="12"/>
        <rFont val="Times New Roman"/>
        <charset val="134"/>
      </rPr>
      <t>109200</t>
    </r>
    <r>
      <rPr>
        <sz val="12"/>
        <rFont val="方正仿宋_GBK"/>
        <charset val="134"/>
      </rPr>
      <t>元</t>
    </r>
  </si>
  <si>
    <r>
      <rPr>
        <sz val="12"/>
        <rFont val="方正仿宋_GBK"/>
        <charset val="134"/>
      </rPr>
      <t>提升领导干部履职能力</t>
    </r>
  </si>
  <si>
    <r>
      <rPr>
        <sz val="12"/>
        <rFont val="方正仿宋_GBK"/>
        <charset val="0"/>
      </rPr>
      <t>科级领导干部学习贯彻党的二十届五中全会精神培训班培训费</t>
    </r>
  </si>
  <si>
    <r>
      <rPr>
        <sz val="12"/>
        <rFont val="方正仿宋_GBK"/>
        <charset val="0"/>
      </rPr>
      <t>非三保</t>
    </r>
  </si>
  <si>
    <r>
      <rPr>
        <sz val="12"/>
        <rFont val="方正仿宋_GBK"/>
        <charset val="0"/>
      </rPr>
      <t>培训人数约</t>
    </r>
    <r>
      <rPr>
        <sz val="12"/>
        <rFont val="Times New Roman"/>
        <charset val="0"/>
      </rPr>
      <t>160</t>
    </r>
    <r>
      <rPr>
        <sz val="12"/>
        <rFont val="方正仿宋_GBK"/>
        <charset val="0"/>
      </rPr>
      <t>人</t>
    </r>
  </si>
  <si>
    <r>
      <rPr>
        <sz val="12"/>
        <rFont val="方正仿宋_GBK"/>
        <charset val="0"/>
      </rPr>
      <t>按相关要求完成</t>
    </r>
  </si>
  <si>
    <r>
      <rPr>
        <sz val="12"/>
        <rFont val="Times New Roman"/>
        <charset val="0"/>
      </rPr>
      <t>2026</t>
    </r>
    <r>
      <rPr>
        <sz val="12"/>
        <rFont val="方正仿宋_GBK"/>
        <charset val="0"/>
      </rPr>
      <t>年</t>
    </r>
    <r>
      <rPr>
        <sz val="12"/>
        <rFont val="Times New Roman"/>
        <charset val="0"/>
      </rPr>
      <t>12</t>
    </r>
    <r>
      <rPr>
        <sz val="12"/>
        <rFont val="方正仿宋_GBK"/>
        <charset val="0"/>
      </rPr>
      <t>月底前</t>
    </r>
  </si>
  <si>
    <r>
      <rPr>
        <sz val="12"/>
        <rFont val="方正仿宋_GBK"/>
        <charset val="0"/>
      </rPr>
      <t>提升领导干部履职能力</t>
    </r>
  </si>
  <si>
    <r>
      <rPr>
        <sz val="12"/>
        <rFont val="Times New Roman"/>
        <charset val="0"/>
      </rPr>
      <t>2023</t>
    </r>
    <r>
      <rPr>
        <sz val="12"/>
        <rFont val="方正仿宋_GBK"/>
        <charset val="134"/>
      </rPr>
      <t>年</t>
    </r>
    <r>
      <rPr>
        <sz val="12"/>
        <rFont val="Times New Roman"/>
        <charset val="0"/>
      </rPr>
      <t>-2025</t>
    </r>
    <r>
      <rPr>
        <sz val="12"/>
        <rFont val="方正仿宋_GBK"/>
        <charset val="134"/>
      </rPr>
      <t>年新录用公务员培训费</t>
    </r>
  </si>
  <si>
    <r>
      <rPr>
        <sz val="12"/>
        <rFont val="方正仿宋_GBK"/>
        <charset val="134"/>
      </rPr>
      <t>共招录</t>
    </r>
    <r>
      <rPr>
        <sz val="12"/>
        <rFont val="Times New Roman"/>
        <charset val="0"/>
      </rPr>
      <t>79</t>
    </r>
    <r>
      <rPr>
        <sz val="12"/>
        <rFont val="方正仿宋_GBK"/>
        <charset val="134"/>
      </rPr>
      <t>人</t>
    </r>
  </si>
  <si>
    <r>
      <rPr>
        <sz val="12"/>
        <rFont val="Times New Roman"/>
        <charset val="0"/>
      </rPr>
      <t>2026</t>
    </r>
    <r>
      <rPr>
        <sz val="12"/>
        <rFont val="方正仿宋_GBK"/>
        <charset val="134"/>
      </rPr>
      <t>年</t>
    </r>
    <r>
      <rPr>
        <sz val="12"/>
        <rFont val="Times New Roman"/>
        <charset val="0"/>
      </rPr>
      <t>12</t>
    </r>
    <r>
      <rPr>
        <sz val="12"/>
        <rFont val="方正仿宋_GBK"/>
        <charset val="134"/>
      </rPr>
      <t>月底前</t>
    </r>
  </si>
  <si>
    <r>
      <rPr>
        <sz val="12"/>
        <rFont val="Times New Roman"/>
        <charset val="134"/>
      </rPr>
      <t>160000</t>
    </r>
    <r>
      <rPr>
        <sz val="12"/>
        <rFont val="方正仿宋_GBK"/>
        <charset val="134"/>
      </rPr>
      <t>元</t>
    </r>
  </si>
  <si>
    <r>
      <rPr>
        <sz val="12"/>
        <rFont val="方正仿宋_GBK"/>
        <charset val="134"/>
      </rPr>
      <t>完成新录用公务员招录工作</t>
    </r>
  </si>
  <si>
    <r>
      <rPr>
        <sz val="12"/>
        <rFont val="方正仿宋_GBK"/>
        <charset val="134"/>
      </rPr>
      <t>干部基本教育培训经费</t>
    </r>
  </si>
  <si>
    <r>
      <rPr>
        <sz val="12"/>
        <rFont val="方正仿宋_GBK"/>
        <charset val="134"/>
      </rPr>
      <t>培训人数约</t>
    </r>
    <r>
      <rPr>
        <sz val="12"/>
        <rFont val="Times New Roman"/>
        <charset val="0"/>
      </rPr>
      <t>800</t>
    </r>
    <r>
      <rPr>
        <sz val="12"/>
        <rFont val="方正仿宋_GBK"/>
        <charset val="134"/>
      </rPr>
      <t>人次</t>
    </r>
  </si>
  <si>
    <r>
      <rPr>
        <sz val="12"/>
        <rFont val="Times New Roman"/>
        <charset val="134"/>
      </rPr>
      <t>520000</t>
    </r>
    <r>
      <rPr>
        <sz val="12"/>
        <rFont val="方正仿宋_GBK"/>
        <charset val="134"/>
      </rPr>
      <t>元</t>
    </r>
  </si>
  <si>
    <r>
      <rPr>
        <sz val="12"/>
        <rFont val="Times New Roman"/>
        <charset val="0"/>
      </rPr>
      <t>2026</t>
    </r>
    <r>
      <rPr>
        <sz val="12"/>
        <rFont val="方正仿宋_GBK"/>
        <charset val="134"/>
      </rPr>
      <t>年新录用公务员培训费及考察差旅费</t>
    </r>
  </si>
  <si>
    <r>
      <rPr>
        <sz val="12"/>
        <rFont val="方正仿宋_GBK"/>
        <charset val="134"/>
      </rPr>
      <t>招录</t>
    </r>
    <r>
      <rPr>
        <sz val="12"/>
        <rFont val="Times New Roman"/>
        <charset val="0"/>
      </rPr>
      <t>6</t>
    </r>
    <r>
      <rPr>
        <sz val="12"/>
        <rFont val="方正仿宋_GBK"/>
        <charset val="134"/>
      </rPr>
      <t>人</t>
    </r>
  </si>
  <si>
    <r>
      <rPr>
        <sz val="12"/>
        <rFont val="Times New Roman"/>
        <charset val="134"/>
      </rPr>
      <t>50000</t>
    </r>
    <r>
      <rPr>
        <sz val="12"/>
        <rFont val="方正仿宋_GBK"/>
        <charset val="134"/>
      </rPr>
      <t>元</t>
    </r>
  </si>
  <si>
    <r>
      <rPr>
        <sz val="12"/>
        <rFont val="方正仿宋_GBK"/>
        <charset val="134"/>
      </rPr>
      <t>乡镇换届工作经费</t>
    </r>
  </si>
  <si>
    <r>
      <rPr>
        <sz val="12"/>
        <rFont val="方正仿宋_GBK"/>
        <charset val="134"/>
      </rPr>
      <t>补助乡镇</t>
    </r>
    <r>
      <rPr>
        <sz val="12"/>
        <rFont val="Times New Roman"/>
        <charset val="134"/>
      </rPr>
      <t>4</t>
    </r>
    <r>
      <rPr>
        <sz val="12"/>
        <rFont val="方正仿宋_GBK"/>
        <charset val="134"/>
      </rPr>
      <t>个</t>
    </r>
  </si>
  <si>
    <r>
      <rPr>
        <sz val="12"/>
        <rFont val="方正仿宋_GBK"/>
        <charset val="134"/>
      </rPr>
      <t>完成区本级换届工作</t>
    </r>
  </si>
  <si>
    <r>
      <rPr>
        <sz val="12"/>
        <rFont val="方正仿宋_GBK"/>
        <charset val="134"/>
      </rPr>
      <t>机构编制证更新</t>
    </r>
  </si>
  <si>
    <r>
      <rPr>
        <sz val="12"/>
        <rFont val="Times New Roman"/>
        <charset val="0"/>
      </rPr>
      <t>80</t>
    </r>
    <r>
      <rPr>
        <sz val="12"/>
        <rFont val="方正仿宋_GBK"/>
        <charset val="134"/>
      </rPr>
      <t>个单位</t>
    </r>
  </si>
  <si>
    <r>
      <rPr>
        <sz val="12"/>
        <rFont val="Times New Roman"/>
        <charset val="134"/>
      </rPr>
      <t>1600</t>
    </r>
    <r>
      <rPr>
        <sz val="12"/>
        <rFont val="方正仿宋_GBK"/>
        <charset val="134"/>
      </rPr>
      <t>元</t>
    </r>
  </si>
  <si>
    <r>
      <rPr>
        <sz val="12"/>
        <rFont val="方正仿宋_GBK"/>
        <charset val="134"/>
      </rPr>
      <t>完成机构编制证更新工作</t>
    </r>
  </si>
  <si>
    <r>
      <rPr>
        <sz val="12"/>
        <rFont val="方正仿宋_GBK"/>
        <charset val="134"/>
      </rPr>
      <t>电子编制证（</t>
    </r>
    <r>
      <rPr>
        <sz val="12"/>
        <rFont val="Times New Roman"/>
        <charset val="134"/>
      </rPr>
      <t>UKEY</t>
    </r>
    <r>
      <rPr>
        <sz val="12"/>
        <rFont val="方正仿宋_GBK"/>
        <charset val="134"/>
      </rPr>
      <t>）</t>
    </r>
  </si>
  <si>
    <r>
      <rPr>
        <sz val="12"/>
        <rFont val="Times New Roman"/>
        <charset val="0"/>
      </rPr>
      <t>8</t>
    </r>
    <r>
      <rPr>
        <sz val="12"/>
        <rFont val="方正仿宋_GBK"/>
        <charset val="134"/>
      </rPr>
      <t>个电子编制证（区机关、四乡镇、良丰街道、教育系统、卫生系统各</t>
    </r>
    <r>
      <rPr>
        <sz val="12"/>
        <rFont val="Times New Roman"/>
        <charset val="0"/>
      </rPr>
      <t>1</t>
    </r>
    <r>
      <rPr>
        <sz val="12"/>
        <rFont val="方正仿宋_GBK"/>
        <charset val="134"/>
      </rPr>
      <t>个）</t>
    </r>
  </si>
  <si>
    <r>
      <rPr>
        <sz val="12"/>
        <rFont val="Times New Roman"/>
        <charset val="134"/>
      </rPr>
      <t>7200</t>
    </r>
    <r>
      <rPr>
        <sz val="12"/>
        <rFont val="方正仿宋_GBK"/>
        <charset val="134"/>
      </rPr>
      <t>元</t>
    </r>
  </si>
  <si>
    <r>
      <rPr>
        <sz val="12"/>
        <rFont val="方正仿宋_GBK"/>
        <charset val="134"/>
      </rPr>
      <t>完成电子编制证工作</t>
    </r>
  </si>
  <si>
    <r>
      <rPr>
        <sz val="12"/>
        <rFont val="方正仿宋_GBK"/>
        <charset val="134"/>
      </rPr>
      <t>机关入党积极分子、发展对象培训费用</t>
    </r>
  </si>
  <si>
    <r>
      <rPr>
        <sz val="12"/>
        <rFont val="方正仿宋_GBK"/>
        <charset val="134"/>
      </rPr>
      <t>基层党委或县级党委组织部门应当对发展对象进行短期集中培训</t>
    </r>
  </si>
  <si>
    <r>
      <rPr>
        <sz val="12"/>
        <rFont val="方正仿宋_GBK"/>
        <charset val="134"/>
      </rPr>
      <t>按相关要求完成</t>
    </r>
    <r>
      <rPr>
        <sz val="12"/>
        <rFont val="Times New Roman"/>
        <charset val="0"/>
      </rPr>
      <t>100%</t>
    </r>
  </si>
  <si>
    <r>
      <rPr>
        <sz val="12"/>
        <rFont val="Times New Roman"/>
        <charset val="134"/>
      </rPr>
      <t>10000</t>
    </r>
    <r>
      <rPr>
        <sz val="12"/>
        <rFont val="方正仿宋_GBK"/>
        <charset val="134"/>
      </rPr>
      <t>元</t>
    </r>
  </si>
  <si>
    <r>
      <rPr>
        <sz val="12"/>
        <rFont val="方正仿宋_GBK"/>
        <charset val="134"/>
      </rPr>
      <t>完成机关入党积极分子、发展对象培训工作</t>
    </r>
  </si>
  <si>
    <r>
      <rPr>
        <sz val="12"/>
        <rFont val="方正仿宋_GBK"/>
        <charset val="134"/>
      </rPr>
      <t>机关党务工作者培训费用</t>
    </r>
  </si>
  <si>
    <r>
      <rPr>
        <sz val="12"/>
        <rFont val="方正仿宋_GBK"/>
        <charset val="134"/>
      </rPr>
      <t>市、县党委或者基层党委每年应当组织党员集中轮训，集中学习培训时间一般不少于</t>
    </r>
    <r>
      <rPr>
        <sz val="12"/>
        <rFont val="Times New Roman"/>
        <charset val="0"/>
      </rPr>
      <t>32</t>
    </r>
    <r>
      <rPr>
        <sz val="12"/>
        <rFont val="方正仿宋_GBK"/>
        <charset val="134"/>
      </rPr>
      <t>学时</t>
    </r>
  </si>
  <si>
    <r>
      <rPr>
        <sz val="12"/>
        <rFont val="Times New Roman"/>
        <charset val="134"/>
      </rPr>
      <t>20000</t>
    </r>
    <r>
      <rPr>
        <sz val="12"/>
        <rFont val="方正仿宋_GBK"/>
        <charset val="134"/>
      </rPr>
      <t>元</t>
    </r>
  </si>
  <si>
    <r>
      <rPr>
        <sz val="12"/>
        <rFont val="方正仿宋_GBK"/>
        <charset val="134"/>
      </rPr>
      <t>完成机关党务工作者培训工作</t>
    </r>
  </si>
  <si>
    <r>
      <rPr>
        <sz val="12"/>
        <rFont val="方正仿宋_GBK"/>
        <charset val="134"/>
      </rPr>
      <t>人才工作经费</t>
    </r>
  </si>
  <si>
    <r>
      <rPr>
        <sz val="12"/>
        <rFont val="方正仿宋_GBK"/>
        <charset val="134"/>
      </rPr>
      <t>召开人才合作联盟会议约</t>
    </r>
    <r>
      <rPr>
        <sz val="12"/>
        <rFont val="Times New Roman"/>
        <charset val="134"/>
      </rPr>
      <t>7</t>
    </r>
    <r>
      <rPr>
        <sz val="12"/>
        <rFont val="方正仿宋_GBK"/>
        <charset val="134"/>
      </rPr>
      <t>次</t>
    </r>
  </si>
  <si>
    <r>
      <rPr>
        <sz val="12"/>
        <rFont val="方正仿宋_GBK"/>
        <charset val="134"/>
      </rPr>
      <t>按相关要求完成</t>
    </r>
    <r>
      <rPr>
        <sz val="12"/>
        <rFont val="Times New Roman"/>
        <charset val="134"/>
      </rPr>
      <t>100%</t>
    </r>
  </si>
  <si>
    <r>
      <rPr>
        <sz val="12"/>
        <rFont val="Times New Roman"/>
        <charset val="0"/>
      </rPr>
      <t>2026</t>
    </r>
    <r>
      <rPr>
        <sz val="12"/>
        <rFont val="方正仿宋_GBK"/>
        <charset val="0"/>
      </rPr>
      <t>年</t>
    </r>
    <r>
      <rPr>
        <sz val="12"/>
        <rFont val="Times New Roman"/>
        <charset val="0"/>
      </rPr>
      <t>12</t>
    </r>
    <r>
      <rPr>
        <sz val="12"/>
        <rFont val="方正仿宋_GBK"/>
        <charset val="0"/>
      </rPr>
      <t>月底前完成</t>
    </r>
  </si>
  <si>
    <r>
      <rPr>
        <sz val="12"/>
        <rFont val="方正仿宋_GBK"/>
        <charset val="134"/>
      </rPr>
      <t>小于等于</t>
    </r>
    <r>
      <rPr>
        <sz val="12"/>
        <rFont val="Times New Roman"/>
        <charset val="134"/>
      </rPr>
      <t>10</t>
    </r>
    <r>
      <rPr>
        <sz val="12"/>
        <rFont val="方正仿宋_GBK"/>
        <charset val="134"/>
      </rPr>
      <t>万元</t>
    </r>
  </si>
  <si>
    <t>促进校地人才合作发展</t>
  </si>
  <si>
    <r>
      <rPr>
        <sz val="12"/>
        <rFont val="方正仿宋_GBK"/>
        <charset val="134"/>
      </rPr>
      <t>退休干部生病住院慰问费</t>
    </r>
  </si>
  <si>
    <r>
      <rPr>
        <sz val="12"/>
        <rFont val="方正仿宋_GBK"/>
        <charset val="134"/>
      </rPr>
      <t>慰问人数</t>
    </r>
    <r>
      <rPr>
        <sz val="12"/>
        <rFont val="Times New Roman"/>
        <charset val="134"/>
      </rPr>
      <t>≥20</t>
    </r>
    <r>
      <rPr>
        <sz val="12"/>
        <rFont val="方正仿宋_GBK"/>
        <charset val="134"/>
      </rPr>
      <t>位</t>
    </r>
  </si>
  <si>
    <r>
      <rPr>
        <sz val="12"/>
        <rFont val="Times New Roman"/>
        <charset val="0"/>
      </rPr>
      <t>1000</t>
    </r>
    <r>
      <rPr>
        <sz val="12"/>
        <rFont val="方正仿宋_GBK"/>
        <charset val="0"/>
      </rPr>
      <t>元</t>
    </r>
    <r>
      <rPr>
        <sz val="12"/>
        <rFont val="Times New Roman"/>
        <charset val="0"/>
      </rPr>
      <t>/</t>
    </r>
    <r>
      <rPr>
        <sz val="12"/>
        <rFont val="方正仿宋_GBK"/>
        <charset val="0"/>
      </rPr>
      <t>人</t>
    </r>
  </si>
  <si>
    <r>
      <rPr>
        <sz val="12"/>
        <rFont val="方正仿宋_GBK"/>
        <charset val="134"/>
      </rPr>
      <t>保障政治待遇</t>
    </r>
  </si>
  <si>
    <r>
      <rPr>
        <sz val="12"/>
        <rFont val="方正仿宋_GBK"/>
        <charset val="134"/>
      </rPr>
      <t>桂林市计划生育家庭特别扶助本级配套资金</t>
    </r>
  </si>
  <si>
    <r>
      <rPr>
        <sz val="12"/>
        <rFont val="方正仿宋_GBK"/>
        <charset val="134"/>
      </rPr>
      <t>完成</t>
    </r>
    <r>
      <rPr>
        <sz val="12"/>
        <rFont val="Times New Roman"/>
        <charset val="134"/>
      </rPr>
      <t>40</t>
    </r>
    <r>
      <rPr>
        <sz val="12"/>
        <rFont val="方正仿宋_GBK"/>
        <charset val="134"/>
      </rPr>
      <t>人的资金发放</t>
    </r>
  </si>
  <si>
    <r>
      <rPr>
        <sz val="12"/>
        <rFont val="方正仿宋_GBK"/>
        <charset val="134"/>
      </rPr>
      <t>完成率</t>
    </r>
    <r>
      <rPr>
        <sz val="12"/>
        <rFont val="Times New Roman"/>
        <charset val="134"/>
      </rPr>
      <t>100%</t>
    </r>
  </si>
  <si>
    <r>
      <rPr>
        <sz val="12"/>
        <rFont val="Times New Roman"/>
        <charset val="134"/>
      </rPr>
      <t>≤13.04</t>
    </r>
    <r>
      <rPr>
        <sz val="12"/>
        <rFont val="方正仿宋_GBK"/>
        <charset val="134"/>
      </rPr>
      <t>万元</t>
    </r>
    <r>
      <rPr>
        <sz val="12"/>
        <rFont val="Times New Roman"/>
        <charset val="134"/>
      </rPr>
      <t>/</t>
    </r>
    <r>
      <rPr>
        <sz val="12"/>
        <rFont val="宋体"/>
        <charset val="134"/>
      </rPr>
      <t>人</t>
    </r>
  </si>
  <si>
    <r>
      <rPr>
        <sz val="12"/>
        <rFont val="方正仿宋_GBK"/>
        <charset val="134"/>
      </rPr>
      <t>基本药物制度补助本级配套资金</t>
    </r>
  </si>
  <si>
    <r>
      <rPr>
        <sz val="12"/>
        <rFont val="方正仿宋_GBK"/>
        <charset val="134"/>
      </rPr>
      <t>村卫生室占比</t>
    </r>
    <r>
      <rPr>
        <sz val="12"/>
        <rFont val="Times New Roman"/>
        <charset val="134"/>
      </rPr>
      <t>100%</t>
    </r>
  </si>
  <si>
    <r>
      <rPr>
        <sz val="12"/>
        <rFont val="方正仿宋_GBK"/>
        <charset val="134"/>
      </rPr>
      <t>基层医疗卫生机构</t>
    </r>
    <r>
      <rPr>
        <sz val="12"/>
        <rFont val="Times New Roman"/>
        <charset val="134"/>
      </rPr>
      <t>“</t>
    </r>
    <r>
      <rPr>
        <sz val="12"/>
        <rFont val="方正仿宋_GBK"/>
        <charset val="134"/>
      </rPr>
      <t>优质服务基层行</t>
    </r>
    <r>
      <rPr>
        <sz val="12"/>
        <rFont val="Times New Roman"/>
        <charset val="134"/>
      </rPr>
      <t>”</t>
    </r>
    <r>
      <rPr>
        <sz val="12"/>
        <rFont val="方正仿宋_GBK"/>
        <charset val="134"/>
      </rPr>
      <t>活动达到基本标准及以上的比例，较上年度有提高</t>
    </r>
  </si>
  <si>
    <r>
      <rPr>
        <sz val="12"/>
        <rFont val="Times New Roman"/>
        <charset val="134"/>
      </rPr>
      <t>2026</t>
    </r>
    <r>
      <rPr>
        <sz val="12"/>
        <rFont val="方正仿宋_GBK"/>
        <charset val="134"/>
      </rPr>
      <t>年</t>
    </r>
    <r>
      <rPr>
        <sz val="12"/>
        <rFont val="Times New Roman"/>
        <charset val="134"/>
      </rPr>
      <t>12</t>
    </r>
    <r>
      <rPr>
        <sz val="12"/>
        <rFont val="方正仿宋_GBK"/>
        <charset val="134"/>
      </rPr>
      <t>月底</t>
    </r>
  </si>
  <si>
    <r>
      <rPr>
        <sz val="12"/>
        <rFont val="Times New Roman"/>
        <charset val="134"/>
      </rPr>
      <t>10</t>
    </r>
    <r>
      <rPr>
        <sz val="12"/>
        <rFont val="方正仿宋_GBK"/>
        <charset val="134"/>
      </rPr>
      <t>万元</t>
    </r>
  </si>
  <si>
    <r>
      <rPr>
        <sz val="12"/>
        <rFont val="方正仿宋_GBK"/>
        <charset val="134"/>
      </rPr>
      <t>乡村医生收入保持稳定</t>
    </r>
  </si>
  <si>
    <r>
      <rPr>
        <sz val="12"/>
        <rFont val="方正仿宋_GBK"/>
        <charset val="134"/>
      </rPr>
      <t>基层医疗卫生机构满意度</t>
    </r>
    <r>
      <rPr>
        <sz val="12"/>
        <rFont val="Times New Roman"/>
        <charset val="134"/>
      </rPr>
      <t>≥80%</t>
    </r>
  </si>
  <si>
    <r>
      <rPr>
        <sz val="12"/>
        <rFont val="Times New Roman"/>
        <charset val="134"/>
      </rPr>
      <t>2021</t>
    </r>
    <r>
      <rPr>
        <sz val="12"/>
        <rFont val="方正仿宋_GBK"/>
        <charset val="134"/>
      </rPr>
      <t>年</t>
    </r>
    <r>
      <rPr>
        <sz val="12"/>
        <rFont val="Times New Roman"/>
        <charset val="134"/>
      </rPr>
      <t>-2026</t>
    </r>
    <r>
      <rPr>
        <sz val="12"/>
        <rFont val="方正仿宋_GBK"/>
        <charset val="134"/>
      </rPr>
      <t>年机关干部体检经费</t>
    </r>
  </si>
  <si>
    <r>
      <rPr>
        <sz val="12"/>
        <rFont val="Times New Roman"/>
        <charset val="134"/>
      </rPr>
      <t>1200</t>
    </r>
    <r>
      <rPr>
        <sz val="12"/>
        <rFont val="方正仿宋_GBK"/>
        <charset val="134"/>
      </rPr>
      <t>人</t>
    </r>
  </si>
  <si>
    <r>
      <rPr>
        <sz val="12"/>
        <rFont val="方正仿宋_GBK"/>
        <charset val="134"/>
      </rPr>
      <t>了解机关干部身体状况</t>
    </r>
  </si>
  <si>
    <r>
      <rPr>
        <sz val="12"/>
        <rFont val="Times New Roman"/>
        <charset val="134"/>
      </rPr>
      <t>100</t>
    </r>
    <r>
      <rPr>
        <sz val="12"/>
        <rFont val="方正仿宋_GBK"/>
        <charset val="134"/>
      </rPr>
      <t>万元</t>
    </r>
  </si>
  <si>
    <r>
      <rPr>
        <sz val="12"/>
        <rFont val="方正仿宋_GBK"/>
        <charset val="134"/>
      </rPr>
      <t>做到疾病早发现早治疗，早预防</t>
    </r>
  </si>
  <si>
    <t>90%%</t>
  </si>
  <si>
    <r>
      <rPr>
        <sz val="12"/>
        <rFont val="方正仿宋_GBK"/>
        <charset val="134"/>
      </rPr>
      <t>原村级妇幼保健（家庭接生）员补助</t>
    </r>
  </si>
  <si>
    <r>
      <rPr>
        <sz val="12"/>
        <color theme="1"/>
        <rFont val="方正仿宋_GBK"/>
        <charset val="134"/>
      </rPr>
      <t>非三保</t>
    </r>
  </si>
  <si>
    <r>
      <rPr>
        <sz val="12"/>
        <rFont val="Times New Roman"/>
        <charset val="134"/>
      </rPr>
      <t>36</t>
    </r>
    <r>
      <rPr>
        <sz val="12"/>
        <rFont val="方正仿宋_GBK"/>
        <charset val="134"/>
      </rPr>
      <t>人</t>
    </r>
  </si>
  <si>
    <r>
      <rPr>
        <sz val="12"/>
        <rFont val="方正仿宋_GBK"/>
        <charset val="134"/>
      </rPr>
      <t>家庭接生员养老生活补助，符合条件的接生员补助覆盖率</t>
    </r>
    <r>
      <rPr>
        <sz val="12"/>
        <rFont val="Times New Roman"/>
        <charset val="134"/>
      </rPr>
      <t>100%</t>
    </r>
  </si>
  <si>
    <t>2026.12.30</t>
  </si>
  <si>
    <r>
      <rPr>
        <sz val="12"/>
        <rFont val="Times New Roman"/>
        <charset val="134"/>
      </rPr>
      <t>30.143</t>
    </r>
    <r>
      <rPr>
        <sz val="12"/>
        <rFont val="方正仿宋_GBK"/>
        <charset val="134"/>
      </rPr>
      <t>万元</t>
    </r>
  </si>
  <si>
    <r>
      <rPr>
        <sz val="12"/>
        <rFont val="方正仿宋_GBK"/>
        <charset val="134"/>
      </rPr>
      <t>维持老年接生员生活来源，维系社会和谐稳定</t>
    </r>
  </si>
  <si>
    <r>
      <rPr>
        <sz val="12"/>
        <rFont val="方正仿宋_GBK"/>
        <charset val="134"/>
      </rPr>
      <t>获得补助的接生员满意度</t>
    </r>
    <r>
      <rPr>
        <sz val="12"/>
        <rFont val="Times New Roman"/>
        <charset val="134"/>
      </rPr>
      <t>100%</t>
    </r>
  </si>
  <si>
    <r>
      <rPr>
        <sz val="12"/>
        <rFont val="Times New Roman"/>
        <charset val="134"/>
      </rPr>
      <t>60</t>
    </r>
    <r>
      <rPr>
        <sz val="12"/>
        <rFont val="方正仿宋_GBK"/>
        <charset val="134"/>
      </rPr>
      <t>岁及以上乡村医生养老生活补助</t>
    </r>
  </si>
  <si>
    <r>
      <rPr>
        <sz val="12"/>
        <rFont val="Times New Roman"/>
        <charset val="134"/>
      </rPr>
      <t>49</t>
    </r>
    <r>
      <rPr>
        <sz val="12"/>
        <rFont val="方正仿宋_GBK"/>
        <charset val="134"/>
      </rPr>
      <t>人</t>
    </r>
  </si>
  <si>
    <r>
      <rPr>
        <sz val="12"/>
        <rFont val="方正仿宋_GBK"/>
        <charset val="134"/>
      </rPr>
      <t>补助村医养老，符合条件的乡村医生补助覆盖率</t>
    </r>
    <r>
      <rPr>
        <sz val="12"/>
        <rFont val="Times New Roman"/>
        <charset val="134"/>
      </rPr>
      <t>100%</t>
    </r>
  </si>
  <si>
    <r>
      <rPr>
        <sz val="12"/>
        <rFont val="Times New Roman"/>
        <charset val="134"/>
      </rPr>
      <t>8.388</t>
    </r>
    <r>
      <rPr>
        <sz val="12"/>
        <rFont val="方正仿宋_GBK"/>
        <charset val="134"/>
      </rPr>
      <t>万元</t>
    </r>
  </si>
  <si>
    <r>
      <rPr>
        <sz val="12"/>
        <rFont val="方正仿宋_GBK"/>
        <charset val="134"/>
      </rPr>
      <t>维持老年村医生活来源</t>
    </r>
  </si>
  <si>
    <r>
      <rPr>
        <sz val="12"/>
        <rFont val="方正仿宋_GBK"/>
        <charset val="134"/>
      </rPr>
      <t>获得补助资金的乡村医生的满意度</t>
    </r>
    <r>
      <rPr>
        <sz val="12"/>
        <rFont val="Times New Roman"/>
        <charset val="134"/>
      </rPr>
      <t>≥90%</t>
    </r>
  </si>
  <si>
    <t>雁山区林业技术推广站</t>
  </si>
  <si>
    <r>
      <rPr>
        <sz val="12"/>
        <rFont val="方正仿宋_GBK"/>
        <charset val="134"/>
      </rPr>
      <t>松树枯死木清理经费</t>
    </r>
  </si>
  <si>
    <r>
      <rPr>
        <sz val="12"/>
        <rFont val="方正仿宋_GBK"/>
        <charset val="134"/>
      </rPr>
      <t>完成全区</t>
    </r>
    <r>
      <rPr>
        <sz val="12"/>
        <rFont val="Times New Roman"/>
        <charset val="134"/>
      </rPr>
      <t>3400</t>
    </r>
    <r>
      <rPr>
        <sz val="12"/>
        <rFont val="方正仿宋_GBK"/>
        <charset val="134"/>
      </rPr>
      <t>株松枯死木清理</t>
    </r>
  </si>
  <si>
    <r>
      <rPr>
        <sz val="12"/>
        <rFont val="Times New Roman"/>
        <charset val="134"/>
      </rPr>
      <t>220</t>
    </r>
    <r>
      <rPr>
        <sz val="12"/>
        <rFont val="方正仿宋_GBK"/>
        <charset val="134"/>
      </rPr>
      <t>元</t>
    </r>
    <r>
      <rPr>
        <sz val="12"/>
        <rFont val="Times New Roman"/>
        <charset val="134"/>
      </rPr>
      <t>/</t>
    </r>
    <r>
      <rPr>
        <sz val="12"/>
        <rFont val="方正仿宋_GBK"/>
        <charset val="134"/>
      </rPr>
      <t>株</t>
    </r>
  </si>
  <si>
    <r>
      <rPr>
        <sz val="12"/>
        <rFont val="方正仿宋_GBK"/>
        <charset val="134"/>
      </rPr>
      <t>维护辖区生态环境安全</t>
    </r>
  </si>
  <si>
    <r>
      <rPr>
        <sz val="12"/>
        <rFont val="方正仿宋_GBK"/>
        <charset val="134"/>
      </rPr>
      <t>雁山区后勤服务中心</t>
    </r>
  </si>
  <si>
    <r>
      <rPr>
        <sz val="12"/>
        <rFont val="方正仿宋_GBK"/>
        <charset val="134"/>
      </rPr>
      <t>创服大楼、广场维护维修费</t>
    </r>
  </si>
  <si>
    <r>
      <rPr>
        <sz val="12"/>
        <rFont val="方正仿宋_GBK"/>
        <charset val="134"/>
      </rPr>
      <t>完成政府大楼日常维修维护</t>
    </r>
  </si>
  <si>
    <r>
      <rPr>
        <sz val="12"/>
        <rFont val="方正仿宋_GBK"/>
        <charset val="134"/>
      </rPr>
      <t>保障全区政府大楼日常维修维护</t>
    </r>
  </si>
  <si>
    <r>
      <rPr>
        <sz val="12"/>
        <rFont val="Times New Roman"/>
        <charset val="134"/>
      </rPr>
      <t>2026</t>
    </r>
    <r>
      <rPr>
        <sz val="12"/>
        <rFont val="方正仿宋_GBK"/>
        <charset val="134"/>
      </rPr>
      <t>年</t>
    </r>
    <r>
      <rPr>
        <sz val="12"/>
        <rFont val="Times New Roman"/>
        <charset val="134"/>
      </rPr>
      <t>12</t>
    </r>
    <r>
      <rPr>
        <sz val="12"/>
        <rFont val="方正仿宋_GBK"/>
        <charset val="134"/>
      </rPr>
      <t>月底前完成</t>
    </r>
  </si>
  <si>
    <r>
      <rPr>
        <sz val="12"/>
        <rFont val="Times New Roman"/>
        <charset val="134"/>
      </rPr>
      <t>≤120</t>
    </r>
    <r>
      <rPr>
        <sz val="12"/>
        <rFont val="方正仿宋_GBK"/>
        <charset val="134"/>
      </rPr>
      <t>万元</t>
    </r>
  </si>
  <si>
    <r>
      <rPr>
        <sz val="12"/>
        <rFont val="方正仿宋_GBK"/>
        <charset val="134"/>
      </rPr>
      <t>保障全区政府大楼日常维修维护工作顺利进行</t>
    </r>
  </si>
  <si>
    <r>
      <rPr>
        <sz val="12"/>
        <rFont val="方正仿宋_GBK"/>
        <charset val="134"/>
      </rPr>
      <t>创服大楼网络、固话等通讯费</t>
    </r>
  </si>
  <si>
    <t>保障全区网络、电话正常运行</t>
  </si>
  <si>
    <t>保障全区网络、电话经费</t>
  </si>
  <si>
    <t>保障全区网络、电话运行</t>
  </si>
  <si>
    <r>
      <rPr>
        <sz val="12"/>
        <rFont val="方正仿宋_GBK"/>
        <charset val="134"/>
      </rPr>
      <t>接待费</t>
    </r>
  </si>
  <si>
    <r>
      <rPr>
        <sz val="12"/>
        <rFont val="方正仿宋_GBK"/>
        <charset val="134"/>
      </rPr>
      <t>保障全区公务接待</t>
    </r>
  </si>
  <si>
    <r>
      <rPr>
        <sz val="12"/>
        <rFont val="Times New Roman"/>
        <charset val="134"/>
      </rPr>
      <t>≤19</t>
    </r>
    <r>
      <rPr>
        <sz val="12"/>
        <rFont val="方正仿宋_GBK"/>
        <charset val="134"/>
      </rPr>
      <t>万元</t>
    </r>
  </si>
  <si>
    <r>
      <rPr>
        <sz val="12"/>
        <rFont val="方正仿宋_GBK"/>
        <charset val="134"/>
      </rPr>
      <t>完成全区公务接待工作</t>
    </r>
  </si>
  <si>
    <r>
      <rPr>
        <sz val="12"/>
        <rFont val="方正仿宋_GBK"/>
        <charset val="134"/>
      </rPr>
      <t>政府财务室办公经费</t>
    </r>
  </si>
  <si>
    <r>
      <rPr>
        <sz val="12"/>
        <rFont val="方正仿宋_GBK"/>
        <charset val="134"/>
      </rPr>
      <t>保障政府部门财务核算工作正常运行</t>
    </r>
  </si>
  <si>
    <r>
      <rPr>
        <sz val="12"/>
        <rFont val="方正仿宋_GBK"/>
        <charset val="134"/>
      </rPr>
      <t>保障履行政府部门财务核算工作</t>
    </r>
  </si>
  <si>
    <r>
      <rPr>
        <sz val="12"/>
        <rFont val="Times New Roman"/>
        <charset val="134"/>
      </rPr>
      <t>≤2.5</t>
    </r>
    <r>
      <rPr>
        <sz val="12"/>
        <rFont val="方正仿宋_GBK"/>
        <charset val="134"/>
      </rPr>
      <t>万元</t>
    </r>
  </si>
  <si>
    <r>
      <rPr>
        <sz val="12"/>
        <rFont val="方正仿宋_GBK"/>
        <charset val="134"/>
      </rPr>
      <t>雁山区交通运输局</t>
    </r>
  </si>
  <si>
    <r>
      <rPr>
        <sz val="12"/>
        <rFont val="方正仿宋_GBK"/>
        <charset val="134"/>
      </rPr>
      <t>草坪明村渡工补助</t>
    </r>
  </si>
  <si>
    <r>
      <rPr>
        <sz val="12"/>
        <rFont val="方正仿宋_GBK"/>
        <charset val="134"/>
      </rPr>
      <t>补贴对象数量</t>
    </r>
    <r>
      <rPr>
        <sz val="12"/>
        <rFont val="Times New Roman"/>
        <charset val="134"/>
      </rPr>
      <t>=1</t>
    </r>
    <r>
      <rPr>
        <sz val="12"/>
        <rFont val="方正仿宋_GBK"/>
        <charset val="134"/>
      </rPr>
      <t>人</t>
    </r>
  </si>
  <si>
    <r>
      <rPr>
        <sz val="12"/>
        <rFont val="方正仿宋_GBK"/>
        <charset val="134"/>
      </rPr>
      <t>补贴资金支出合规性（符合）</t>
    </r>
  </si>
  <si>
    <r>
      <rPr>
        <sz val="12"/>
        <rFont val="方正仿宋_GBK"/>
        <charset val="134"/>
      </rPr>
      <t>资金支出时间≦</t>
    </r>
    <r>
      <rPr>
        <sz val="12"/>
        <rFont val="Times New Roman"/>
        <charset val="134"/>
      </rPr>
      <t>30</t>
    </r>
    <r>
      <rPr>
        <sz val="12"/>
        <rFont val="方正仿宋_GBK"/>
        <charset val="134"/>
      </rPr>
      <t>天</t>
    </r>
  </si>
  <si>
    <r>
      <rPr>
        <sz val="12"/>
        <rFont val="方正仿宋_GBK"/>
        <charset val="134"/>
      </rPr>
      <t>总成本≦</t>
    </r>
    <r>
      <rPr>
        <sz val="12"/>
        <rFont val="Times New Roman"/>
        <charset val="134"/>
      </rPr>
      <t>1</t>
    </r>
    <r>
      <rPr>
        <sz val="12"/>
        <rFont val="方正仿宋_GBK"/>
        <charset val="134"/>
      </rPr>
      <t>万元</t>
    </r>
  </si>
  <si>
    <r>
      <rPr>
        <sz val="12"/>
        <rFont val="方正仿宋_GBK"/>
        <charset val="134"/>
      </rPr>
      <t>对社会经济发展的影响或提升程度（明显）</t>
    </r>
  </si>
  <si>
    <r>
      <rPr>
        <sz val="12"/>
        <rFont val="方正仿宋_GBK"/>
        <charset val="134"/>
      </rPr>
      <t>服务对象满意度≧</t>
    </r>
    <r>
      <rPr>
        <sz val="12"/>
        <rFont val="Times New Roman"/>
        <charset val="134"/>
      </rPr>
      <t>95%</t>
    </r>
  </si>
  <si>
    <t>雁山区
政府办</t>
  </si>
  <si>
    <r>
      <rPr>
        <sz val="12"/>
        <rFont val="方正仿宋_GBK"/>
        <charset val="134"/>
      </rPr>
      <t>春节慰问一线工作人员经费</t>
    </r>
  </si>
  <si>
    <r>
      <rPr>
        <sz val="12"/>
        <rFont val="方正仿宋_GBK"/>
        <charset val="134"/>
      </rPr>
      <t>慰问人数大于等于</t>
    </r>
    <r>
      <rPr>
        <sz val="12"/>
        <rFont val="Times New Roman"/>
        <charset val="134"/>
      </rPr>
      <t>10</t>
    </r>
    <r>
      <rPr>
        <sz val="12"/>
        <rFont val="方正仿宋_GBK"/>
        <charset val="134"/>
      </rPr>
      <t>人</t>
    </r>
  </si>
  <si>
    <r>
      <rPr>
        <sz val="12"/>
        <rFont val="方正仿宋_GBK"/>
        <charset val="134"/>
      </rPr>
      <t>慰问覆盖率</t>
    </r>
    <r>
      <rPr>
        <sz val="12"/>
        <rFont val="Times New Roman"/>
        <charset val="134"/>
      </rPr>
      <t>100%</t>
    </r>
  </si>
  <si>
    <r>
      <rPr>
        <sz val="12"/>
        <rFont val="Times New Roman"/>
        <charset val="134"/>
      </rPr>
      <t>≤5</t>
    </r>
    <r>
      <rPr>
        <sz val="12"/>
        <rFont val="方正仿宋_GBK"/>
        <charset val="134"/>
      </rPr>
      <t>万元</t>
    </r>
  </si>
  <si>
    <r>
      <rPr>
        <sz val="12"/>
        <rFont val="方正仿宋_GBK"/>
        <charset val="134"/>
      </rPr>
      <t>提高一线工作人员工作积极性</t>
    </r>
  </si>
  <si>
    <t>雁山区
水利局</t>
  </si>
  <si>
    <r>
      <rPr>
        <sz val="12"/>
        <rFont val="方正仿宋_GBK"/>
        <charset val="134"/>
      </rPr>
      <t>四乡镇水库值班人员和下游村庄铜锣手值班补助</t>
    </r>
  </si>
  <si>
    <r>
      <rPr>
        <sz val="12"/>
        <rFont val="方正仿宋_GBK"/>
        <charset val="134"/>
      </rPr>
      <t>完成雁山区</t>
    </r>
    <r>
      <rPr>
        <sz val="12"/>
        <rFont val="Times New Roman"/>
        <charset val="134"/>
      </rPr>
      <t>4</t>
    </r>
    <r>
      <rPr>
        <sz val="12"/>
        <rFont val="方正仿宋_GBK"/>
        <charset val="134"/>
      </rPr>
      <t>座小</t>
    </r>
    <r>
      <rPr>
        <sz val="12"/>
        <rFont val="Times New Roman"/>
        <charset val="134"/>
      </rPr>
      <t>(2)</t>
    </r>
    <r>
      <rPr>
        <sz val="12"/>
        <rFont val="方正仿宋_GBK"/>
        <charset val="134"/>
      </rPr>
      <t>型水库汛期值守及铜锣手、水闸管理员劳务费</t>
    </r>
  </si>
  <si>
    <r>
      <rPr>
        <sz val="12"/>
        <rFont val="方正仿宋_GBK"/>
        <charset val="134"/>
      </rPr>
      <t>工作完成率</t>
    </r>
    <r>
      <rPr>
        <sz val="12"/>
        <rFont val="Times New Roman"/>
        <charset val="134"/>
      </rPr>
      <t>100%</t>
    </r>
  </si>
  <si>
    <r>
      <rPr>
        <sz val="12"/>
        <rFont val="Times New Roman"/>
        <charset val="134"/>
      </rPr>
      <t>≤7</t>
    </r>
    <r>
      <rPr>
        <sz val="12"/>
        <rFont val="方正仿宋_GBK"/>
        <charset val="134"/>
      </rPr>
      <t>万元</t>
    </r>
  </si>
  <si>
    <r>
      <rPr>
        <sz val="12"/>
        <rFont val="方正仿宋_GBK"/>
        <charset val="134"/>
      </rPr>
      <t>确保汛期值班人员保到位</t>
    </r>
  </si>
  <si>
    <r>
      <rPr>
        <sz val="12"/>
        <rFont val="方正仿宋_GBK"/>
        <charset val="134"/>
      </rPr>
      <t>春节慰问经费</t>
    </r>
  </si>
  <si>
    <r>
      <rPr>
        <sz val="12"/>
        <rFont val="方正仿宋_GBK"/>
        <charset val="134"/>
      </rPr>
      <t>慰问残疾人</t>
    </r>
    <r>
      <rPr>
        <sz val="12"/>
        <rFont val="Times New Roman"/>
        <charset val="134"/>
      </rPr>
      <t>50</t>
    </r>
    <r>
      <rPr>
        <sz val="12"/>
        <rFont val="方正仿宋_GBK"/>
        <charset val="134"/>
      </rPr>
      <t>人</t>
    </r>
  </si>
  <si>
    <r>
      <rPr>
        <sz val="12"/>
        <rFont val="Times New Roman"/>
        <charset val="134"/>
      </rPr>
      <t>400</t>
    </r>
    <r>
      <rPr>
        <sz val="12"/>
        <rFont val="方正仿宋_GBK"/>
        <charset val="134"/>
      </rPr>
      <t>元</t>
    </r>
    <r>
      <rPr>
        <sz val="12"/>
        <rFont val="Times New Roman"/>
        <charset val="134"/>
      </rPr>
      <t>/</t>
    </r>
    <r>
      <rPr>
        <sz val="12"/>
        <rFont val="方正仿宋_GBK"/>
        <charset val="134"/>
      </rPr>
      <t>人</t>
    </r>
  </si>
  <si>
    <r>
      <rPr>
        <sz val="12"/>
        <rFont val="方正仿宋_GBK"/>
        <charset val="134"/>
      </rPr>
      <t>节日氛围有所提高</t>
    </r>
  </si>
</sst>
</file>

<file path=xl/styles.xml><?xml version="1.0" encoding="utf-8"?>
<styleSheet xmlns="http://schemas.openxmlformats.org/spreadsheetml/2006/main">
  <numFmts count="13">
    <numFmt numFmtId="176" formatCode="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7" formatCode="0.00_ "/>
    <numFmt numFmtId="178" formatCode="#,##0.00_ "/>
    <numFmt numFmtId="179" formatCode="0_ "/>
    <numFmt numFmtId="180" formatCode="#,##0_ "/>
    <numFmt numFmtId="181" formatCode="0.0%"/>
    <numFmt numFmtId="182" formatCode="[=0]&quot;- &quot;;General"/>
    <numFmt numFmtId="183" formatCode="#,##0.0_ "/>
    <numFmt numFmtId="184" formatCode="\ \ \ \ 0"/>
  </numFmts>
  <fonts count="69">
    <font>
      <sz val="11"/>
      <color theme="1"/>
      <name val="宋体"/>
      <charset val="134"/>
      <scheme val="minor"/>
    </font>
    <font>
      <sz val="22"/>
      <color theme="1"/>
      <name val="方正小标宋_GBK"/>
      <charset val="134"/>
    </font>
    <font>
      <b/>
      <sz val="12"/>
      <name val="Times New Roman"/>
      <charset val="134"/>
    </font>
    <font>
      <sz val="12"/>
      <name val="Times New Roman"/>
      <charset val="134"/>
    </font>
    <font>
      <sz val="12"/>
      <color theme="1"/>
      <name val="Times New Roman"/>
      <charset val="134"/>
    </font>
    <font>
      <sz val="12"/>
      <color rgb="FF000000"/>
      <name val="Times New Roman"/>
      <charset val="0"/>
    </font>
    <font>
      <sz val="12"/>
      <name val="Times New Roman"/>
      <charset val="0"/>
    </font>
    <font>
      <sz val="12"/>
      <name val="方正仿宋_GBK"/>
      <charset val="134"/>
    </font>
    <font>
      <sz val="12"/>
      <color theme="1"/>
      <name val="Times New Roman"/>
      <charset val="0"/>
    </font>
    <font>
      <sz val="12"/>
      <color indexed="8"/>
      <name val="Times New Roman"/>
      <charset val="0"/>
    </font>
    <font>
      <sz val="12"/>
      <color rgb="FF002060"/>
      <name val="Times New Roman"/>
      <charset val="134"/>
    </font>
    <font>
      <sz val="12"/>
      <color rgb="FF000000"/>
      <name val="Times New Roman"/>
      <charset val="134"/>
    </font>
    <font>
      <sz val="12"/>
      <color rgb="FF000000"/>
      <name val="方正仿宋_GBK"/>
      <charset val="134"/>
    </font>
    <font>
      <sz val="12"/>
      <color indexed="8"/>
      <name val="Times New Roman"/>
      <charset val="134"/>
    </font>
    <font>
      <sz val="11"/>
      <name val="Times New Roman"/>
      <charset val="134"/>
    </font>
    <font>
      <sz val="11"/>
      <name val="方正仿宋_GBK"/>
      <charset val="134"/>
    </font>
    <font>
      <sz val="11"/>
      <name val="Times New Roman"/>
      <charset val="0"/>
    </font>
    <font>
      <sz val="12"/>
      <name val="方正仿宋_GBK"/>
      <charset val="0"/>
    </font>
    <font>
      <sz val="12"/>
      <name val="宋体"/>
      <charset val="134"/>
    </font>
    <font>
      <b/>
      <sz val="24"/>
      <name val="宋体"/>
      <charset val="134"/>
    </font>
    <font>
      <b/>
      <sz val="22"/>
      <name val="宋体"/>
      <charset val="134"/>
    </font>
    <font>
      <b/>
      <sz val="11"/>
      <name val="宋体"/>
      <charset val="134"/>
    </font>
    <font>
      <b/>
      <sz val="11"/>
      <name val="Times New Roman"/>
      <charset val="134"/>
    </font>
    <font>
      <b/>
      <sz val="12"/>
      <color theme="1"/>
      <name val="宋体"/>
      <charset val="134"/>
    </font>
    <font>
      <sz val="11"/>
      <name val="宋体"/>
      <charset val="134"/>
    </font>
    <font>
      <sz val="12"/>
      <color theme="1"/>
      <name val="宋体"/>
      <charset val="134"/>
    </font>
    <font>
      <b/>
      <sz val="12"/>
      <name val="宋体"/>
      <charset val="134"/>
    </font>
    <font>
      <b/>
      <sz val="11"/>
      <color theme="1"/>
      <name val="宋体"/>
      <charset val="134"/>
      <scheme val="minor"/>
    </font>
    <font>
      <sz val="22"/>
      <name val="方正小标宋_GBK"/>
      <charset val="134"/>
    </font>
    <font>
      <sz val="10"/>
      <name val="宋体"/>
      <charset val="134"/>
    </font>
    <font>
      <b/>
      <sz val="11"/>
      <color indexed="8"/>
      <name val="宋体"/>
      <charset val="134"/>
      <scheme val="minor"/>
    </font>
    <font>
      <sz val="11"/>
      <color indexed="8"/>
      <name val="宋体"/>
      <charset val="134"/>
      <scheme val="minor"/>
    </font>
    <font>
      <b/>
      <sz val="20"/>
      <name val="宋体"/>
      <charset val="134"/>
    </font>
    <font>
      <sz val="14"/>
      <name val="宋体"/>
      <charset val="134"/>
    </font>
    <font>
      <b/>
      <sz val="14"/>
      <name val="宋体"/>
      <charset val="134"/>
    </font>
    <font>
      <b/>
      <sz val="11"/>
      <name val="宋体"/>
      <charset val="134"/>
      <scheme val="minor"/>
    </font>
    <font>
      <sz val="10"/>
      <color theme="1"/>
      <name val="宋体"/>
      <charset val="134"/>
      <scheme val="minor"/>
    </font>
    <font>
      <b/>
      <sz val="10"/>
      <color theme="1"/>
      <name val="宋体"/>
      <charset val="134"/>
      <scheme val="minor"/>
    </font>
    <font>
      <b/>
      <sz val="10"/>
      <name val="宋体"/>
      <charset val="134"/>
    </font>
    <font>
      <sz val="11"/>
      <name val="宋体"/>
      <charset val="134"/>
      <scheme val="minor"/>
    </font>
    <font>
      <sz val="11"/>
      <color rgb="FF9C6500"/>
      <name val="宋体"/>
      <charset val="0"/>
      <scheme val="minor"/>
    </font>
    <font>
      <sz val="11"/>
      <color theme="0"/>
      <name val="宋体"/>
      <charset val="0"/>
      <scheme val="minor"/>
    </font>
    <font>
      <sz val="11"/>
      <color theme="1"/>
      <name val="宋体"/>
      <charset val="0"/>
      <scheme val="minor"/>
    </font>
    <font>
      <b/>
      <sz val="11"/>
      <color theme="1"/>
      <name val="宋体"/>
      <charset val="0"/>
      <scheme val="minor"/>
    </font>
    <font>
      <b/>
      <sz val="11"/>
      <color rgb="FFFFFFFF"/>
      <name val="宋体"/>
      <charset val="0"/>
      <scheme val="minor"/>
    </font>
    <font>
      <sz val="11"/>
      <color rgb="FF3F3F76"/>
      <name val="宋体"/>
      <charset val="0"/>
      <scheme val="minor"/>
    </font>
    <font>
      <b/>
      <sz val="11"/>
      <color theme="3"/>
      <name val="宋体"/>
      <charset val="134"/>
      <scheme val="minor"/>
    </font>
    <font>
      <b/>
      <sz val="18"/>
      <color theme="3"/>
      <name val="宋体"/>
      <charset val="134"/>
      <scheme val="minor"/>
    </font>
    <font>
      <sz val="11"/>
      <color rgb="FFFF0000"/>
      <name val="宋体"/>
      <charset val="0"/>
      <scheme val="minor"/>
    </font>
    <font>
      <sz val="11"/>
      <color rgb="FFFA7D00"/>
      <name val="宋体"/>
      <charset val="0"/>
      <scheme val="minor"/>
    </font>
    <font>
      <b/>
      <sz val="13"/>
      <color theme="3"/>
      <name val="宋体"/>
      <charset val="134"/>
      <scheme val="minor"/>
    </font>
    <font>
      <sz val="11"/>
      <color rgb="FF9C0006"/>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rgb="FFFA7D00"/>
      <name val="宋体"/>
      <charset val="0"/>
      <scheme val="minor"/>
    </font>
    <font>
      <b/>
      <sz val="11"/>
      <color rgb="FF3F3F3F"/>
      <name val="宋体"/>
      <charset val="0"/>
      <scheme val="minor"/>
    </font>
    <font>
      <sz val="12"/>
      <color theme="1"/>
      <name val="仿宋_GB2312"/>
      <charset val="134"/>
    </font>
    <font>
      <b/>
      <sz val="12"/>
      <name val="方正仿宋_GBK"/>
      <charset val="134"/>
    </font>
    <font>
      <sz val="12"/>
      <color rgb="FF000000"/>
      <name val="方正仿宋_GBK"/>
      <charset val="0"/>
    </font>
    <font>
      <sz val="12"/>
      <color theme="1"/>
      <name val="方正仿宋_GBK"/>
      <charset val="0"/>
    </font>
    <font>
      <sz val="12"/>
      <color indexed="8"/>
      <name val="方正仿宋_GBK"/>
      <charset val="0"/>
    </font>
    <font>
      <sz val="12"/>
      <color theme="1"/>
      <name val="方正仿宋_GBK"/>
      <charset val="134"/>
    </font>
    <font>
      <sz val="12"/>
      <color indexed="8"/>
      <name val="方正仿宋_GBK"/>
      <charset val="134"/>
    </font>
    <font>
      <sz val="12"/>
      <name val="仿宋_GB2312"/>
      <charset val="0"/>
    </font>
    <font>
      <sz val="12"/>
      <color rgb="FF333333"/>
      <name val="Times New Roman"/>
      <charset val="134"/>
    </font>
    <font>
      <sz val="12"/>
      <color rgb="FF333333"/>
      <name val="方正仿宋_GBK"/>
      <charset val="134"/>
    </font>
  </fonts>
  <fills count="37">
    <fill>
      <patternFill patternType="none"/>
    </fill>
    <fill>
      <patternFill patternType="gray125"/>
    </fill>
    <fill>
      <patternFill patternType="solid">
        <fgColor theme="4" tint="0.8"/>
        <bgColor indexed="64"/>
      </patternFill>
    </fill>
    <fill>
      <patternFill patternType="solid">
        <fgColor theme="7" tint="0.799981688894314"/>
        <bgColor indexed="64"/>
      </patternFill>
    </fill>
    <fill>
      <patternFill patternType="solid">
        <fgColor theme="7" tint="0.8"/>
        <bgColor indexed="64"/>
      </patternFill>
    </fill>
    <fill>
      <patternFill patternType="solid">
        <fgColor theme="4" tint="0.799981688894314"/>
        <bgColor indexed="64"/>
      </patternFill>
    </fill>
    <fill>
      <patternFill patternType="solid">
        <fgColor theme="7" tint="0.799951170384838"/>
        <bgColor indexed="64"/>
      </patternFill>
    </fill>
    <fill>
      <patternFill patternType="solid">
        <fgColor theme="4" tint="0.799951170384838"/>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bgColor indexed="64"/>
      </patternFill>
    </fill>
    <fill>
      <patternFill patternType="solid">
        <fgColor rgb="FFFFFFCC"/>
        <bgColor indexed="64"/>
      </patternFill>
    </fill>
    <fill>
      <patternFill patternType="solid">
        <fgColor theme="6"/>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2F2F2"/>
        <bgColor indexed="64"/>
      </patternFill>
    </fill>
    <fill>
      <patternFill patternType="solid">
        <fgColor theme="8"/>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s>
  <borders count="22">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8">
    <xf numFmtId="0" fontId="0" fillId="0" borderId="0">
      <alignment vertical="center"/>
    </xf>
    <xf numFmtId="42" fontId="0" fillId="0" borderId="0" applyFont="0" applyFill="0" applyBorder="0" applyAlignment="0" applyProtection="0">
      <alignment vertical="center"/>
    </xf>
    <xf numFmtId="0" fontId="42" fillId="18" borderId="0" applyNumberFormat="0" applyBorder="0" applyAlignment="0" applyProtection="0">
      <alignment vertical="center"/>
    </xf>
    <xf numFmtId="0" fontId="45" fillId="14"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2" fillId="11" borderId="0" applyNumberFormat="0" applyBorder="0" applyAlignment="0" applyProtection="0">
      <alignment vertical="center"/>
    </xf>
    <xf numFmtId="0" fontId="51" fillId="20" borderId="0" applyNumberFormat="0" applyBorder="0" applyAlignment="0" applyProtection="0">
      <alignment vertical="center"/>
    </xf>
    <xf numFmtId="43" fontId="0" fillId="0" borderId="0" applyFont="0" applyFill="0" applyBorder="0" applyAlignment="0" applyProtection="0">
      <alignment vertical="center"/>
    </xf>
    <xf numFmtId="0" fontId="41" fillId="10" borderId="0" applyNumberFormat="0" applyBorder="0" applyAlignment="0" applyProtection="0">
      <alignment vertical="center"/>
    </xf>
    <xf numFmtId="0" fontId="53"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xf numFmtId="0" fontId="55" fillId="0" borderId="0" applyNumberFormat="0" applyFill="0" applyBorder="0" applyAlignment="0" applyProtection="0">
      <alignment vertical="center"/>
    </xf>
    <xf numFmtId="0" fontId="0" fillId="24" borderId="19" applyNumberFormat="0" applyFont="0" applyAlignment="0" applyProtection="0">
      <alignment vertical="center"/>
    </xf>
    <xf numFmtId="0" fontId="41" fillId="9" borderId="0" applyNumberFormat="0" applyBorder="0" applyAlignment="0" applyProtection="0">
      <alignment vertical="center"/>
    </xf>
    <xf numFmtId="0" fontId="46"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2" fillId="0" borderId="18" applyNumberFormat="0" applyFill="0" applyAlignment="0" applyProtection="0">
      <alignment vertical="center"/>
    </xf>
    <xf numFmtId="0" fontId="50" fillId="0" borderId="18" applyNumberFormat="0" applyFill="0" applyAlignment="0" applyProtection="0">
      <alignment vertical="center"/>
    </xf>
    <xf numFmtId="0" fontId="41" fillId="26" borderId="0" applyNumberFormat="0" applyBorder="0" applyAlignment="0" applyProtection="0">
      <alignment vertical="center"/>
    </xf>
    <xf numFmtId="0" fontId="46" fillId="0" borderId="20" applyNumberFormat="0" applyFill="0" applyAlignment="0" applyProtection="0">
      <alignment vertical="center"/>
    </xf>
    <xf numFmtId="0" fontId="41" fillId="17" borderId="0" applyNumberFormat="0" applyBorder="0" applyAlignment="0" applyProtection="0">
      <alignment vertical="center"/>
    </xf>
    <xf numFmtId="0" fontId="58" fillId="32" borderId="21" applyNumberFormat="0" applyAlignment="0" applyProtection="0">
      <alignment vertical="center"/>
    </xf>
    <xf numFmtId="0" fontId="57" fillId="32" borderId="16" applyNumberFormat="0" applyAlignment="0" applyProtection="0">
      <alignment vertical="center"/>
    </xf>
    <xf numFmtId="0" fontId="44" fillId="13" borderId="15" applyNumberFormat="0" applyAlignment="0" applyProtection="0">
      <alignment vertical="center"/>
    </xf>
    <xf numFmtId="0" fontId="42" fillId="16" borderId="0" applyNumberFormat="0" applyBorder="0" applyAlignment="0" applyProtection="0">
      <alignment vertical="center"/>
    </xf>
    <xf numFmtId="0" fontId="41" fillId="31" borderId="0" applyNumberFormat="0" applyBorder="0" applyAlignment="0" applyProtection="0">
      <alignment vertical="center"/>
    </xf>
    <xf numFmtId="0" fontId="49" fillId="0" borderId="17" applyNumberFormat="0" applyFill="0" applyAlignment="0" applyProtection="0">
      <alignment vertical="center"/>
    </xf>
    <xf numFmtId="0" fontId="43" fillId="0" borderId="14" applyNumberFormat="0" applyFill="0" applyAlignment="0" applyProtection="0">
      <alignment vertical="center"/>
    </xf>
    <xf numFmtId="0" fontId="56" fillId="28" borderId="0" applyNumberFormat="0" applyBorder="0" applyAlignment="0" applyProtection="0">
      <alignment vertical="center"/>
    </xf>
    <xf numFmtId="0" fontId="40" fillId="8" borderId="0" applyNumberFormat="0" applyBorder="0" applyAlignment="0" applyProtection="0">
      <alignment vertical="center"/>
    </xf>
    <xf numFmtId="0" fontId="42" fillId="15" borderId="0" applyNumberFormat="0" applyBorder="0" applyAlignment="0" applyProtection="0">
      <alignment vertical="center"/>
    </xf>
    <xf numFmtId="0" fontId="41" fillId="19" borderId="0" applyNumberFormat="0" applyBorder="0" applyAlignment="0" applyProtection="0">
      <alignment vertical="center"/>
    </xf>
    <xf numFmtId="0" fontId="18" fillId="0" borderId="0">
      <alignment vertical="center"/>
    </xf>
    <xf numFmtId="0" fontId="42" fillId="5" borderId="0" applyNumberFormat="0" applyBorder="0" applyAlignment="0" applyProtection="0">
      <alignment vertical="center"/>
    </xf>
    <xf numFmtId="0" fontId="42" fillId="30" borderId="0" applyNumberFormat="0" applyBorder="0" applyAlignment="0" applyProtection="0">
      <alignment vertical="center"/>
    </xf>
    <xf numFmtId="0" fontId="42" fillId="12" borderId="0" applyNumberFormat="0" applyBorder="0" applyAlignment="0" applyProtection="0">
      <alignment vertical="center"/>
    </xf>
    <xf numFmtId="0" fontId="42" fillId="27" borderId="0" applyNumberFormat="0" applyBorder="0" applyAlignment="0" applyProtection="0">
      <alignment vertical="center"/>
    </xf>
    <xf numFmtId="0" fontId="41" fillId="25" borderId="0" applyNumberFormat="0" applyBorder="0" applyAlignment="0" applyProtection="0">
      <alignment vertical="center"/>
    </xf>
    <xf numFmtId="0" fontId="41" fillId="34" borderId="0" applyNumberFormat="0" applyBorder="0" applyAlignment="0" applyProtection="0">
      <alignment vertical="center"/>
    </xf>
    <xf numFmtId="0" fontId="42" fillId="3" borderId="0" applyNumberFormat="0" applyBorder="0" applyAlignment="0" applyProtection="0">
      <alignment vertical="center"/>
    </xf>
    <xf numFmtId="0" fontId="42" fillId="22" borderId="0" applyNumberFormat="0" applyBorder="0" applyAlignment="0" applyProtection="0">
      <alignment vertical="center"/>
    </xf>
    <xf numFmtId="0" fontId="41" fillId="33" borderId="0" applyNumberFormat="0" applyBorder="0" applyAlignment="0" applyProtection="0">
      <alignment vertical="center"/>
    </xf>
    <xf numFmtId="0" fontId="42" fillId="35" borderId="0" applyNumberFormat="0" applyBorder="0" applyAlignment="0" applyProtection="0">
      <alignment vertical="center"/>
    </xf>
    <xf numFmtId="0" fontId="41" fillId="36" borderId="0" applyNumberFormat="0" applyBorder="0" applyAlignment="0" applyProtection="0">
      <alignment vertical="center"/>
    </xf>
    <xf numFmtId="0" fontId="41" fillId="23" borderId="0" applyNumberFormat="0" applyBorder="0" applyAlignment="0" applyProtection="0">
      <alignment vertical="center"/>
    </xf>
    <xf numFmtId="0" fontId="42" fillId="21" borderId="0" applyNumberFormat="0" applyBorder="0" applyAlignment="0" applyProtection="0">
      <alignment vertical="center"/>
    </xf>
    <xf numFmtId="0" fontId="41" fillId="29" borderId="0" applyNumberFormat="0" applyBorder="0" applyAlignment="0" applyProtection="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cellStyleXfs>
  <cellXfs count="383">
    <xf numFmtId="0" fontId="0" fillId="0" borderId="0" xfId="0">
      <alignment vertical="center"/>
    </xf>
    <xf numFmtId="0" fontId="1" fillId="0" borderId="0" xfId="0" applyFont="1">
      <alignment vertical="center"/>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Alignment="1">
      <alignment vertical="center" wrapText="1"/>
    </xf>
    <xf numFmtId="0" fontId="4" fillId="0" borderId="0" xfId="0" applyFont="1">
      <alignment vertical="center"/>
    </xf>
    <xf numFmtId="177" fontId="4" fillId="0" borderId="0" xfId="0" applyNumberFormat="1" applyFont="1">
      <alignmen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4" fillId="0" borderId="0" xfId="0" applyFont="1" applyAlignment="1">
      <alignment horizontal="center" vertical="center"/>
    </xf>
    <xf numFmtId="0" fontId="2"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177" fontId="3" fillId="0" borderId="5" xfId="0" applyNumberFormat="1" applyFont="1" applyFill="1" applyBorder="1" applyAlignment="1">
      <alignment horizontal="center" vertical="center" wrapText="1"/>
    </xf>
    <xf numFmtId="0" fontId="5" fillId="0" borderId="5" xfId="0" applyFont="1" applyFill="1" applyBorder="1" applyAlignment="1" applyProtection="1">
      <alignment horizontal="center" vertical="center" wrapText="1"/>
    </xf>
    <xf numFmtId="0" fontId="6"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177" fontId="6" fillId="0" borderId="5"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9" fillId="0" borderId="6" xfId="0" applyFont="1" applyFill="1" applyBorder="1" applyAlignment="1" applyProtection="1">
      <alignment vertical="center" wrapText="1"/>
    </xf>
    <xf numFmtId="0" fontId="10"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177" fontId="14" fillId="0" borderId="5"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4" fontId="3" fillId="0" borderId="5" xfId="0"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7" fillId="0" borderId="4" xfId="0" applyFont="1" applyFill="1" applyBorder="1" applyAlignment="1">
      <alignment horizontal="center" vertical="center" wrapText="1"/>
    </xf>
    <xf numFmtId="178" fontId="4" fillId="0" borderId="0" xfId="0" applyNumberFormat="1" applyFont="1" applyAlignment="1">
      <alignment horizontal="center" vertical="center"/>
    </xf>
    <xf numFmtId="0" fontId="2" fillId="0" borderId="7" xfId="0" applyFont="1" applyFill="1" applyBorder="1" applyAlignment="1">
      <alignment horizontal="center" vertical="center" wrapText="1"/>
    </xf>
    <xf numFmtId="9" fontId="6" fillId="0" borderId="5" xfId="0" applyNumberFormat="1" applyFont="1" applyFill="1" applyBorder="1" applyAlignment="1">
      <alignment horizontal="center" vertical="center" wrapText="1"/>
    </xf>
    <xf numFmtId="9" fontId="3" fillId="0" borderId="5" xfId="0" applyNumberFormat="1" applyFont="1" applyFill="1" applyBorder="1" applyAlignment="1">
      <alignment horizontal="center" vertical="center" wrapText="1"/>
    </xf>
    <xf numFmtId="57" fontId="6" fillId="0" borderId="5" xfId="0" applyNumberFormat="1" applyFont="1" applyFill="1" applyBorder="1" applyAlignment="1">
      <alignment horizontal="center" vertical="center" wrapText="1"/>
    </xf>
    <xf numFmtId="0" fontId="3" fillId="0" borderId="5" xfId="0" applyFont="1" applyFill="1" applyBorder="1" applyAlignment="1">
      <alignment vertical="center"/>
    </xf>
    <xf numFmtId="9" fontId="8" fillId="0" borderId="5" xfId="0" applyNumberFormat="1" applyFont="1" applyFill="1" applyBorder="1" applyAlignment="1">
      <alignment horizontal="center" vertical="center" wrapText="1"/>
    </xf>
    <xf numFmtId="9" fontId="14" fillId="0" borderId="5" xfId="0" applyNumberFormat="1" applyFont="1" applyFill="1" applyBorder="1" applyAlignment="1">
      <alignment horizontal="center" vertical="center" wrapText="1"/>
    </xf>
    <xf numFmtId="0" fontId="3" fillId="0" borderId="5" xfId="0" applyFont="1" applyFill="1" applyBorder="1" applyAlignment="1">
      <alignment vertical="center" wrapText="1"/>
    </xf>
    <xf numFmtId="4" fontId="6" fillId="0" borderId="5"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18" fillId="0" borderId="0" xfId="0" applyFont="1">
      <alignment vertical="center"/>
    </xf>
    <xf numFmtId="0" fontId="19" fillId="0" borderId="0" xfId="0" applyFont="1" applyAlignment="1">
      <alignment horizontal="center" vertical="center"/>
    </xf>
    <xf numFmtId="0" fontId="20" fillId="0" borderId="0" xfId="0" applyFont="1" applyAlignment="1">
      <alignment horizontal="center" vertical="center"/>
    </xf>
    <xf numFmtId="179" fontId="21" fillId="0" borderId="5" xfId="4" applyNumberFormat="1" applyFont="1" applyFill="1" applyBorder="1" applyAlignment="1" applyProtection="1">
      <alignment horizontal="center" vertical="center" wrapText="1"/>
      <protection locked="0"/>
    </xf>
    <xf numFmtId="44" fontId="21" fillId="0" borderId="5" xfId="4" applyFont="1" applyFill="1" applyBorder="1" applyAlignment="1" applyProtection="1">
      <alignment horizontal="center" vertical="center" wrapText="1"/>
      <protection locked="0"/>
    </xf>
    <xf numFmtId="177" fontId="21" fillId="0" borderId="5" xfId="4" applyNumberFormat="1" applyFont="1" applyFill="1" applyBorder="1" applyAlignment="1" applyProtection="1">
      <alignment horizontal="center" vertical="center" wrapText="1"/>
      <protection locked="0"/>
    </xf>
    <xf numFmtId="180" fontId="21" fillId="0" borderId="5" xfId="55" applyNumberFormat="1" applyFont="1" applyBorder="1" applyAlignment="1" applyProtection="1">
      <alignment horizontal="center" vertical="center" wrapText="1"/>
      <protection locked="0"/>
    </xf>
    <xf numFmtId="179" fontId="21" fillId="0" borderId="5" xfId="55" applyNumberFormat="1" applyFont="1" applyBorder="1" applyAlignment="1" applyProtection="1">
      <alignment horizontal="center" vertical="center" wrapText="1"/>
      <protection locked="0"/>
    </xf>
    <xf numFmtId="178" fontId="21" fillId="0" borderId="5" xfId="11" applyNumberFormat="1" applyFont="1" applyFill="1" applyBorder="1" applyAlignment="1">
      <alignment horizontal="center" vertical="center" wrapText="1"/>
    </xf>
    <xf numFmtId="0" fontId="21" fillId="0" borderId="5" xfId="55" applyFont="1" applyBorder="1" applyAlignment="1" applyProtection="1">
      <alignment horizontal="center" vertical="center" wrapText="1"/>
      <protection locked="0"/>
    </xf>
    <xf numFmtId="177" fontId="21" fillId="0" borderId="5" xfId="55" applyNumberFormat="1" applyFont="1" applyBorder="1" applyAlignment="1" applyProtection="1">
      <alignment horizontal="center" vertical="center" wrapText="1"/>
      <protection locked="0"/>
    </xf>
    <xf numFmtId="180" fontId="21" fillId="0" borderId="1" xfId="55" applyNumberFormat="1" applyFont="1" applyBorder="1" applyAlignment="1" applyProtection="1">
      <alignment horizontal="center" vertical="center" wrapText="1"/>
      <protection locked="0"/>
    </xf>
    <xf numFmtId="178" fontId="22" fillId="0" borderId="1" xfId="11" applyNumberFormat="1" applyFont="1" applyFill="1" applyBorder="1" applyAlignment="1">
      <alignment horizontal="center" vertical="center" wrapText="1"/>
    </xf>
    <xf numFmtId="177" fontId="22" fillId="0" borderId="5" xfId="0" applyNumberFormat="1" applyFont="1" applyBorder="1" applyAlignment="1">
      <alignment horizontal="center" vertical="center" wrapText="1"/>
    </xf>
    <xf numFmtId="0" fontId="21" fillId="0" borderId="5" xfId="0" applyFont="1" applyBorder="1">
      <alignment vertical="center"/>
    </xf>
    <xf numFmtId="180" fontId="23" fillId="0" borderId="5" xfId="0" applyNumberFormat="1" applyFont="1" applyBorder="1" applyAlignment="1">
      <alignment horizontal="right" vertical="center" wrapText="1"/>
    </xf>
    <xf numFmtId="181" fontId="23" fillId="0" borderId="5" xfId="0" applyNumberFormat="1" applyFont="1" applyBorder="1" applyAlignment="1">
      <alignment horizontal="right" vertical="center" wrapText="1"/>
    </xf>
    <xf numFmtId="181" fontId="23" fillId="0" borderId="5" xfId="11" applyNumberFormat="1" applyFont="1" applyFill="1" applyBorder="1" applyAlignment="1" applyProtection="1">
      <alignment horizontal="right" vertical="center" wrapText="1"/>
    </xf>
    <xf numFmtId="0" fontId="24" fillId="0" borderId="5" xfId="0" applyFont="1" applyBorder="1" applyAlignment="1">
      <alignment vertical="center" wrapText="1"/>
    </xf>
    <xf numFmtId="180" fontId="25" fillId="0" borderId="5" xfId="0" applyNumberFormat="1" applyFont="1" applyBorder="1" applyAlignment="1">
      <alignment horizontal="right" vertical="center" wrapText="1"/>
    </xf>
    <xf numFmtId="181" fontId="25" fillId="0" borderId="5" xfId="11" applyNumberFormat="1" applyFont="1" applyFill="1" applyBorder="1" applyAlignment="1" applyProtection="1">
      <alignment horizontal="right" vertical="center" wrapText="1"/>
    </xf>
    <xf numFmtId="0" fontId="18" fillId="0" borderId="5" xfId="0" applyFont="1" applyBorder="1" applyAlignment="1">
      <alignment vertical="center" wrapText="1"/>
    </xf>
    <xf numFmtId="181" fontId="25" fillId="0" borderId="5" xfId="0" applyNumberFormat="1" applyFont="1" applyBorder="1" applyAlignment="1">
      <alignment horizontal="right" vertical="center" wrapText="1"/>
    </xf>
    <xf numFmtId="0" fontId="26" fillId="0" borderId="5" xfId="0" applyFont="1" applyBorder="1">
      <alignment vertical="center"/>
    </xf>
    <xf numFmtId="182" fontId="26" fillId="0" borderId="5" xfId="0" applyNumberFormat="1" applyFont="1" applyBorder="1" applyAlignment="1">
      <alignment horizontal="right" vertical="center" wrapText="1"/>
    </xf>
    <xf numFmtId="0" fontId="24" fillId="0" borderId="0" xfId="0" applyFont="1" applyAlignment="1">
      <alignment horizontal="right" vertical="center"/>
    </xf>
    <xf numFmtId="179" fontId="21" fillId="0" borderId="7" xfId="55" applyNumberFormat="1" applyFont="1" applyBorder="1" applyAlignment="1" applyProtection="1">
      <alignment horizontal="center" vertical="center" wrapText="1"/>
      <protection locked="0"/>
    </xf>
    <xf numFmtId="180" fontId="18" fillId="0" borderId="5" xfId="0" applyNumberFormat="1" applyFont="1" applyBorder="1" applyAlignment="1">
      <alignment horizontal="right" vertical="center" wrapText="1"/>
    </xf>
    <xf numFmtId="0" fontId="21" fillId="0" borderId="5" xfId="56" applyFont="1" applyFill="1" applyBorder="1" applyAlignment="1">
      <alignment horizontal="center" vertical="center" wrapText="1"/>
    </xf>
    <xf numFmtId="180" fontId="21" fillId="0" borderId="5" xfId="55" applyNumberFormat="1" applyFont="1" applyFill="1" applyBorder="1" applyAlignment="1" applyProtection="1">
      <alignment horizontal="center" vertical="center" wrapText="1"/>
      <protection locked="0"/>
    </xf>
    <xf numFmtId="0" fontId="21" fillId="0" borderId="5" xfId="54" applyFont="1" applyFill="1" applyBorder="1" applyAlignment="1">
      <alignment horizontal="center" vertical="center"/>
    </xf>
    <xf numFmtId="0" fontId="21" fillId="0" borderId="5" xfId="55" applyFont="1" applyFill="1" applyBorder="1" applyAlignment="1" applyProtection="1">
      <alignment horizontal="center" vertical="center" wrapText="1"/>
      <protection locked="0"/>
    </xf>
    <xf numFmtId="177" fontId="21" fillId="0" borderId="5" xfId="55" applyNumberFormat="1" applyFont="1" applyFill="1" applyBorder="1" applyAlignment="1" applyProtection="1">
      <alignment horizontal="center" vertical="center" wrapText="1"/>
      <protection locked="0"/>
    </xf>
    <xf numFmtId="180" fontId="21" fillId="0" borderId="1" xfId="55" applyNumberFormat="1" applyFont="1" applyFill="1" applyBorder="1" applyAlignment="1" applyProtection="1">
      <alignment horizontal="center" vertical="center" wrapText="1"/>
      <protection locked="0"/>
    </xf>
    <xf numFmtId="179" fontId="21" fillId="0" borderId="5" xfId="55" applyNumberFormat="1" applyFont="1" applyFill="1" applyBorder="1" applyAlignment="1" applyProtection="1">
      <alignment horizontal="center" vertical="center" wrapText="1"/>
      <protection locked="0"/>
    </xf>
    <xf numFmtId="177" fontId="22" fillId="0" borderId="5" xfId="0" applyNumberFormat="1" applyFont="1" applyFill="1" applyBorder="1" applyAlignment="1">
      <alignment horizontal="center" vertical="center" wrapText="1"/>
    </xf>
    <xf numFmtId="180" fontId="26" fillId="0" borderId="5" xfId="0" applyNumberFormat="1" applyFont="1" applyFill="1" applyBorder="1" applyAlignment="1">
      <alignment horizontal="right" vertical="center" wrapText="1"/>
    </xf>
    <xf numFmtId="181" fontId="26" fillId="0" borderId="5" xfId="0" applyNumberFormat="1" applyFont="1" applyFill="1" applyBorder="1" applyAlignment="1">
      <alignment horizontal="right" vertical="center" wrapText="1"/>
    </xf>
    <xf numFmtId="180" fontId="18" fillId="0" borderId="5" xfId="0" applyNumberFormat="1" applyFont="1" applyFill="1" applyBorder="1" applyAlignment="1">
      <alignment horizontal="right" vertical="center" wrapText="1"/>
    </xf>
    <xf numFmtId="181" fontId="18" fillId="0" borderId="5" xfId="0" applyNumberFormat="1" applyFont="1" applyFill="1" applyBorder="1" applyAlignment="1">
      <alignment horizontal="right" vertical="center" wrapText="1"/>
    </xf>
    <xf numFmtId="0" fontId="18" fillId="0" borderId="5" xfId="0" applyFont="1" applyFill="1" applyBorder="1" applyAlignment="1">
      <alignment vertical="center" wrapText="1"/>
    </xf>
    <xf numFmtId="182" fontId="18" fillId="0" borderId="5" xfId="0" applyNumberFormat="1" applyFont="1" applyFill="1" applyBorder="1" applyAlignment="1">
      <alignment horizontal="right" vertical="center" wrapText="1"/>
    </xf>
    <xf numFmtId="182" fontId="18" fillId="0" borderId="5" xfId="0" applyNumberFormat="1" applyFont="1" applyBorder="1" applyAlignment="1">
      <alignment horizontal="right" vertical="center" wrapText="1"/>
    </xf>
    <xf numFmtId="180" fontId="26" fillId="0" borderId="5" xfId="0" applyNumberFormat="1" applyFont="1" applyBorder="1" applyAlignment="1">
      <alignment horizontal="right" vertical="center" wrapText="1"/>
    </xf>
    <xf numFmtId="181" fontId="26" fillId="0" borderId="5" xfId="0" applyNumberFormat="1" applyFont="1" applyBorder="1" applyAlignment="1">
      <alignment horizontal="right" vertical="center" wrapText="1"/>
    </xf>
    <xf numFmtId="181" fontId="18" fillId="0" borderId="5" xfId="0" applyNumberFormat="1" applyFont="1" applyBorder="1" applyAlignment="1">
      <alignment horizontal="right" vertical="center" wrapText="1"/>
    </xf>
    <xf numFmtId="0" fontId="24" fillId="0" borderId="0" xfId="54" applyFont="1" applyAlignment="1">
      <alignment vertical="center"/>
    </xf>
    <xf numFmtId="0" fontId="21" fillId="0" borderId="0" xfId="54" applyFont="1" applyAlignment="1">
      <alignment vertical="center"/>
    </xf>
    <xf numFmtId="0" fontId="24" fillId="2" borderId="0" xfId="54" applyFont="1" applyFill="1" applyAlignment="1">
      <alignment vertical="center"/>
    </xf>
    <xf numFmtId="0" fontId="26" fillId="0" borderId="0" xfId="54" applyFont="1" applyAlignment="1">
      <alignment vertical="center"/>
    </xf>
    <xf numFmtId="0" fontId="18" fillId="3" borderId="0" xfId="54" applyFill="1" applyAlignment="1">
      <alignment vertical="center"/>
    </xf>
    <xf numFmtId="0" fontId="18" fillId="4" borderId="0" xfId="54" applyFill="1" applyAlignment="1">
      <alignment vertical="center"/>
    </xf>
    <xf numFmtId="0" fontId="27" fillId="4" borderId="0" xfId="0" applyFont="1" applyFill="1">
      <alignment vertical="center"/>
    </xf>
    <xf numFmtId="0" fontId="26" fillId="4" borderId="0" xfId="54" applyFont="1" applyFill="1" applyAlignment="1">
      <alignment vertical="center"/>
    </xf>
    <xf numFmtId="0" fontId="18" fillId="0" borderId="0" xfId="54" applyAlignment="1">
      <alignment horizontal="center" vertical="center"/>
    </xf>
    <xf numFmtId="0" fontId="18" fillId="0" borderId="0" xfId="54" applyAlignment="1">
      <alignment horizontal="left" vertical="center"/>
    </xf>
    <xf numFmtId="0" fontId="18" fillId="0" borderId="0" xfId="54" applyAlignment="1">
      <alignment vertical="center" wrapText="1"/>
    </xf>
    <xf numFmtId="0" fontId="18" fillId="0" borderId="0" xfId="54" applyAlignment="1">
      <alignment vertical="center"/>
    </xf>
    <xf numFmtId="10" fontId="18" fillId="0" borderId="0" xfId="54" applyNumberFormat="1" applyAlignment="1">
      <alignment vertical="center"/>
    </xf>
    <xf numFmtId="0" fontId="28" fillId="0" borderId="0" xfId="54" applyFont="1" applyAlignment="1">
      <alignment horizontal="center" vertical="center"/>
    </xf>
    <xf numFmtId="10" fontId="28" fillId="0" borderId="0" xfId="54" applyNumberFormat="1" applyFont="1" applyAlignment="1">
      <alignment horizontal="center" vertical="center"/>
    </xf>
    <xf numFmtId="0" fontId="21" fillId="0" borderId="5" xfId="54" applyFont="1" applyBorder="1" applyAlignment="1">
      <alignment horizontal="center" vertical="center" wrapText="1"/>
    </xf>
    <xf numFmtId="0" fontId="21" fillId="0" borderId="5" xfId="54" applyFont="1" applyBorder="1" applyAlignment="1">
      <alignment horizontal="center" vertical="center"/>
    </xf>
    <xf numFmtId="10" fontId="21" fillId="0" borderId="5" xfId="54" applyNumberFormat="1" applyFont="1" applyBorder="1" applyAlignment="1">
      <alignment horizontal="center" vertical="center"/>
    </xf>
    <xf numFmtId="0" fontId="21" fillId="0" borderId="5" xfId="56" applyFont="1" applyBorder="1" applyAlignment="1">
      <alignment horizontal="center" vertical="center" wrapText="1"/>
    </xf>
    <xf numFmtId="10" fontId="21" fillId="0" borderId="5" xfId="11" applyNumberFormat="1" applyFont="1" applyFill="1" applyBorder="1" applyAlignment="1">
      <alignment horizontal="center" vertical="center" wrapText="1"/>
    </xf>
    <xf numFmtId="10" fontId="22" fillId="0" borderId="1" xfId="11" applyNumberFormat="1" applyFont="1" applyFill="1" applyBorder="1" applyAlignment="1">
      <alignment horizontal="center" vertical="center" wrapText="1"/>
    </xf>
    <xf numFmtId="0" fontId="21" fillId="3" borderId="5" xfId="54" applyFont="1" applyFill="1" applyBorder="1" applyAlignment="1">
      <alignment horizontal="center" vertical="center"/>
    </xf>
    <xf numFmtId="0" fontId="21" fillId="3" borderId="5" xfId="54" applyFont="1" applyFill="1" applyBorder="1" applyAlignment="1">
      <alignment horizontal="left" vertical="center"/>
    </xf>
    <xf numFmtId="0" fontId="21" fillId="3" borderId="5" xfId="51" applyFont="1" applyFill="1" applyBorder="1" applyAlignment="1">
      <alignment horizontal="left" vertical="center" wrapText="1"/>
    </xf>
    <xf numFmtId="41" fontId="21" fillId="3" borderId="5" xfId="54" applyNumberFormat="1" applyFont="1" applyFill="1" applyBorder="1" applyAlignment="1">
      <alignment vertical="center"/>
    </xf>
    <xf numFmtId="10" fontId="21" fillId="3" borderId="5" xfId="56" applyNumberFormat="1" applyFont="1" applyFill="1" applyBorder="1" applyAlignment="1">
      <alignment horizontal="right" vertical="center"/>
    </xf>
    <xf numFmtId="180" fontId="21" fillId="3" borderId="5" xfId="56" applyNumberFormat="1" applyFont="1" applyFill="1" applyBorder="1" applyAlignment="1">
      <alignment horizontal="right" vertical="center"/>
    </xf>
    <xf numFmtId="0" fontId="24" fillId="5" borderId="5" xfId="54" applyFont="1" applyFill="1" applyBorder="1" applyAlignment="1">
      <alignment horizontal="center" vertical="center"/>
    </xf>
    <xf numFmtId="0" fontId="24" fillId="5" borderId="5" xfId="54" applyFont="1" applyFill="1" applyBorder="1" applyAlignment="1">
      <alignment horizontal="left" vertical="center"/>
    </xf>
    <xf numFmtId="0" fontId="24" fillId="5" borderId="5" xfId="51" applyFont="1" applyFill="1" applyBorder="1" applyAlignment="1">
      <alignment horizontal="left" vertical="center" wrapText="1"/>
    </xf>
    <xf numFmtId="41" fontId="24" fillId="5" borderId="5" xfId="54" applyNumberFormat="1" applyFont="1" applyFill="1" applyBorder="1" applyAlignment="1">
      <alignment vertical="center"/>
    </xf>
    <xf numFmtId="41" fontId="24" fillId="2" borderId="5" xfId="54" applyNumberFormat="1" applyFont="1" applyFill="1" applyBorder="1" applyAlignment="1">
      <alignment vertical="center"/>
    </xf>
    <xf numFmtId="10" fontId="24" fillId="2" borderId="5" xfId="56" applyNumberFormat="1" applyFont="1" applyFill="1" applyBorder="1" applyAlignment="1">
      <alignment horizontal="right" vertical="center"/>
    </xf>
    <xf numFmtId="180" fontId="24" fillId="2" borderId="5" xfId="56" applyNumberFormat="1" applyFont="1" applyFill="1" applyBorder="1" applyAlignment="1">
      <alignment horizontal="right" vertical="center"/>
    </xf>
    <xf numFmtId="0" fontId="24" fillId="0" borderId="5" xfId="54" applyFont="1" applyBorder="1" applyAlignment="1">
      <alignment horizontal="center" vertical="center"/>
    </xf>
    <xf numFmtId="0" fontId="24" fillId="0" borderId="5" xfId="54" applyFont="1" applyBorder="1" applyAlignment="1">
      <alignment horizontal="left" vertical="center"/>
    </xf>
    <xf numFmtId="0" fontId="24" fillId="0" borderId="5" xfId="51" applyFont="1" applyBorder="1" applyAlignment="1">
      <alignment horizontal="left" vertical="center" wrapText="1"/>
    </xf>
    <xf numFmtId="41" fontId="24" fillId="0" borderId="5" xfId="54" applyNumberFormat="1" applyFont="1" applyBorder="1" applyAlignment="1">
      <alignment vertical="center"/>
    </xf>
    <xf numFmtId="41" fontId="24" fillId="0" borderId="5" xfId="54" applyNumberFormat="1" applyFont="1" applyFill="1" applyBorder="1" applyAlignment="1">
      <alignment vertical="center"/>
    </xf>
    <xf numFmtId="180" fontId="24" fillId="0" borderId="5" xfId="56" applyNumberFormat="1" applyFont="1" applyFill="1" applyBorder="1" applyAlignment="1">
      <alignment horizontal="right" vertical="center"/>
    </xf>
    <xf numFmtId="10" fontId="24" fillId="0" borderId="5" xfId="56" applyNumberFormat="1" applyFont="1" applyFill="1" applyBorder="1" applyAlignment="1">
      <alignment horizontal="right" vertical="center"/>
    </xf>
    <xf numFmtId="10" fontId="21" fillId="3" borderId="5" xfId="54" applyNumberFormat="1" applyFont="1" applyFill="1" applyBorder="1" applyAlignment="1">
      <alignment vertical="center"/>
    </xf>
    <xf numFmtId="10" fontId="24" fillId="2" borderId="5" xfId="54" applyNumberFormat="1" applyFont="1" applyFill="1" applyBorder="1" applyAlignment="1">
      <alignment vertical="center"/>
    </xf>
    <xf numFmtId="10" fontId="24" fillId="0" borderId="5" xfId="54" applyNumberFormat="1" applyFont="1" applyFill="1" applyBorder="1" applyAlignment="1">
      <alignment vertical="center"/>
    </xf>
    <xf numFmtId="0" fontId="24" fillId="2" borderId="5" xfId="54" applyFont="1" applyFill="1" applyBorder="1" applyAlignment="1">
      <alignment horizontal="center" vertical="center"/>
    </xf>
    <xf numFmtId="0" fontId="24" fillId="2" borderId="5" xfId="54" applyFont="1" applyFill="1" applyBorder="1" applyAlignment="1">
      <alignment horizontal="left" vertical="center"/>
    </xf>
    <xf numFmtId="0" fontId="24" fillId="2" borderId="5" xfId="51" applyFont="1" applyFill="1" applyBorder="1" applyAlignment="1">
      <alignment horizontal="left" vertical="center" wrapText="1"/>
    </xf>
    <xf numFmtId="183" fontId="24" fillId="2" borderId="5" xfId="56" applyNumberFormat="1" applyFont="1" applyFill="1" applyBorder="1" applyAlignment="1">
      <alignment horizontal="right" vertical="center"/>
    </xf>
    <xf numFmtId="10" fontId="24" fillId="0" borderId="0" xfId="54" applyNumberFormat="1" applyFont="1" applyAlignment="1">
      <alignment horizontal="right" vertical="center"/>
    </xf>
    <xf numFmtId="0" fontId="24" fillId="0" borderId="0" xfId="54" applyFont="1" applyAlignment="1">
      <alignment horizontal="right" vertical="center"/>
    </xf>
    <xf numFmtId="10" fontId="21" fillId="0" borderId="5" xfId="54" applyNumberFormat="1" applyFont="1" applyBorder="1" applyAlignment="1">
      <alignment horizontal="center" vertical="center" wrapText="1"/>
    </xf>
    <xf numFmtId="0" fontId="21" fillId="3" borderId="5" xfId="54" applyFont="1" applyFill="1" applyBorder="1" applyAlignment="1">
      <alignment vertical="center"/>
    </xf>
    <xf numFmtId="0" fontId="24" fillId="5" borderId="5" xfId="54" applyFont="1" applyFill="1" applyBorder="1" applyAlignment="1">
      <alignment vertical="center"/>
    </xf>
    <xf numFmtId="0" fontId="24" fillId="0" borderId="5" xfId="54" applyFont="1" applyBorder="1" applyAlignment="1">
      <alignment vertical="center"/>
    </xf>
    <xf numFmtId="0" fontId="29" fillId="5" borderId="5" xfId="54" applyFont="1" applyFill="1" applyBorder="1" applyAlignment="1">
      <alignment vertical="center"/>
    </xf>
    <xf numFmtId="0" fontId="29" fillId="0" borderId="5" xfId="54" applyFont="1" applyBorder="1" applyAlignment="1">
      <alignment vertical="center"/>
    </xf>
    <xf numFmtId="0" fontId="29" fillId="5" borderId="5" xfId="54" applyFont="1" applyFill="1" applyBorder="1" applyAlignment="1">
      <alignment vertical="center" wrapText="1"/>
    </xf>
    <xf numFmtId="0" fontId="24" fillId="2" borderId="5" xfId="54" applyFont="1" applyFill="1" applyBorder="1" applyAlignment="1">
      <alignment vertical="center"/>
    </xf>
    <xf numFmtId="0" fontId="18" fillId="0" borderId="5" xfId="54" applyBorder="1" applyAlignment="1">
      <alignment horizontal="left" vertical="center"/>
    </xf>
    <xf numFmtId="0" fontId="18" fillId="5" borderId="5" xfId="54" applyFill="1" applyBorder="1" applyAlignment="1">
      <alignment horizontal="left" vertical="center"/>
    </xf>
    <xf numFmtId="0" fontId="26" fillId="3" borderId="5" xfId="54" applyFont="1" applyFill="1" applyBorder="1" applyAlignment="1">
      <alignment horizontal="center" vertical="center"/>
    </xf>
    <xf numFmtId="0" fontId="26" fillId="3" borderId="5" xfId="54" applyFont="1" applyFill="1" applyBorder="1" applyAlignment="1">
      <alignment horizontal="left" vertical="center"/>
    </xf>
    <xf numFmtId="0" fontId="21" fillId="3" borderId="5" xfId="57" applyFont="1" applyFill="1" applyBorder="1" applyAlignment="1">
      <alignment horizontal="center" vertical="center"/>
    </xf>
    <xf numFmtId="0" fontId="18" fillId="3" borderId="5" xfId="54" applyFill="1" applyBorder="1" applyAlignment="1">
      <alignment horizontal="center" vertical="center"/>
    </xf>
    <xf numFmtId="0" fontId="18" fillId="3" borderId="5" xfId="54" applyFill="1" applyBorder="1" applyAlignment="1">
      <alignment horizontal="left" vertical="center"/>
    </xf>
    <xf numFmtId="0" fontId="24" fillId="3" borderId="5" xfId="36" applyFont="1" applyFill="1" applyBorder="1" applyAlignment="1">
      <alignment horizontal="left" vertical="center" wrapText="1"/>
    </xf>
    <xf numFmtId="41" fontId="24" fillId="3" borderId="5" xfId="54" applyNumberFormat="1" applyFont="1" applyFill="1" applyBorder="1" applyAlignment="1">
      <alignment vertical="center"/>
    </xf>
    <xf numFmtId="10" fontId="24" fillId="3" borderId="5" xfId="56" applyNumberFormat="1" applyFont="1" applyFill="1" applyBorder="1" applyAlignment="1">
      <alignment horizontal="right" vertical="center"/>
    </xf>
    <xf numFmtId="180" fontId="24" fillId="3" borderId="5" xfId="56" applyNumberFormat="1" applyFont="1" applyFill="1" applyBorder="1" applyAlignment="1">
      <alignment horizontal="right" vertical="center"/>
    </xf>
    <xf numFmtId="0" fontId="18" fillId="4" borderId="5" xfId="54" applyFill="1" applyBorder="1" applyAlignment="1">
      <alignment horizontal="center" vertical="center"/>
    </xf>
    <xf numFmtId="0" fontId="18" fillId="4" borderId="5" xfId="54" applyFill="1" applyBorder="1" applyAlignment="1">
      <alignment horizontal="left" vertical="center"/>
    </xf>
    <xf numFmtId="0" fontId="24" fillId="4" borderId="5" xfId="36" applyFont="1" applyFill="1" applyBorder="1" applyAlignment="1">
      <alignment horizontal="left" vertical="center" wrapText="1"/>
    </xf>
    <xf numFmtId="41" fontId="24" fillId="4" borderId="5" xfId="54" applyNumberFormat="1" applyFont="1" applyFill="1" applyBorder="1" applyAlignment="1">
      <alignment vertical="center"/>
    </xf>
    <xf numFmtId="10" fontId="24" fillId="4" borderId="5" xfId="56" applyNumberFormat="1" applyFont="1" applyFill="1" applyBorder="1" applyAlignment="1">
      <alignment horizontal="right" vertical="center"/>
    </xf>
    <xf numFmtId="180" fontId="24" fillId="4" borderId="5" xfId="56" applyNumberFormat="1" applyFont="1" applyFill="1" applyBorder="1" applyAlignment="1">
      <alignment horizontal="right" vertical="center"/>
    </xf>
    <xf numFmtId="41" fontId="21" fillId="4" borderId="5" xfId="54" applyNumberFormat="1" applyFont="1" applyFill="1" applyBorder="1" applyAlignment="1">
      <alignment vertical="center"/>
    </xf>
    <xf numFmtId="10" fontId="21" fillId="4" borderId="5" xfId="56" applyNumberFormat="1" applyFont="1" applyFill="1" applyBorder="1" applyAlignment="1">
      <alignment horizontal="right" vertical="center"/>
    </xf>
    <xf numFmtId="180" fontId="21" fillId="4" borderId="5" xfId="56" applyNumberFormat="1" applyFont="1" applyFill="1" applyBorder="1" applyAlignment="1">
      <alignment horizontal="right" vertical="center"/>
    </xf>
    <xf numFmtId="0" fontId="26" fillId="4" borderId="5" xfId="54" applyFont="1" applyFill="1" applyBorder="1" applyAlignment="1">
      <alignment horizontal="center" vertical="center"/>
    </xf>
    <xf numFmtId="0" fontId="26" fillId="4" borderId="5" xfId="54" applyFont="1" applyFill="1" applyBorder="1" applyAlignment="1">
      <alignment horizontal="left" vertical="center"/>
    </xf>
    <xf numFmtId="0" fontId="21" fillId="4" borderId="5" xfId="57" applyFont="1" applyFill="1" applyBorder="1" applyAlignment="1">
      <alignment horizontal="center" vertical="center"/>
    </xf>
    <xf numFmtId="179" fontId="21" fillId="3" borderId="5" xfId="56" applyNumberFormat="1" applyFont="1" applyFill="1" applyBorder="1" applyAlignment="1">
      <alignment horizontal="right" vertical="center"/>
    </xf>
    <xf numFmtId="0" fontId="24" fillId="3" borderId="5" xfId="54" applyFont="1" applyFill="1" applyBorder="1" applyAlignment="1">
      <alignment vertical="center"/>
    </xf>
    <xf numFmtId="0" fontId="24" fillId="4" borderId="5" xfId="54" applyFont="1" applyFill="1" applyBorder="1" applyAlignment="1">
      <alignment vertical="center"/>
    </xf>
    <xf numFmtId="0" fontId="21" fillId="4" borderId="5" xfId="54" applyFont="1" applyFill="1" applyBorder="1" applyAlignment="1">
      <alignment vertical="center"/>
    </xf>
    <xf numFmtId="41" fontId="18" fillId="0" borderId="0" xfId="54" applyNumberFormat="1" applyAlignment="1">
      <alignment vertical="center"/>
    </xf>
    <xf numFmtId="0" fontId="18" fillId="0" borderId="0" xfId="54" applyFill="1" applyAlignment="1">
      <alignment vertical="center"/>
    </xf>
    <xf numFmtId="0" fontId="26" fillId="0" borderId="0" xfId="54" applyFont="1" applyFill="1" applyAlignment="1">
      <alignment vertical="center"/>
    </xf>
    <xf numFmtId="180" fontId="18" fillId="0" borderId="0" xfId="54" applyNumberFormat="1" applyAlignment="1">
      <alignment vertical="center"/>
    </xf>
    <xf numFmtId="176" fontId="18" fillId="0" borderId="0" xfId="54" applyNumberFormat="1" applyAlignment="1">
      <alignment vertical="center"/>
    </xf>
    <xf numFmtId="3" fontId="24" fillId="0" borderId="5" xfId="52" applyNumberFormat="1" applyFont="1" applyBorder="1">
      <alignment vertical="center"/>
    </xf>
    <xf numFmtId="41" fontId="18" fillId="0" borderId="5" xfId="54" applyNumberFormat="1" applyBorder="1" applyAlignment="1">
      <alignment vertical="center"/>
    </xf>
    <xf numFmtId="176" fontId="24" fillId="0" borderId="5" xfId="52" applyNumberFormat="1" applyFont="1" applyBorder="1">
      <alignment vertical="center"/>
    </xf>
    <xf numFmtId="180" fontId="24" fillId="0" borderId="5" xfId="52" applyNumberFormat="1" applyFont="1" applyBorder="1">
      <alignment vertical="center"/>
    </xf>
    <xf numFmtId="10" fontId="24" fillId="0" borderId="5" xfId="52" applyNumberFormat="1" applyFont="1" applyBorder="1">
      <alignment vertical="center"/>
    </xf>
    <xf numFmtId="0" fontId="21" fillId="0" borderId="5" xfId="57" applyFont="1" applyFill="1" applyBorder="1" applyAlignment="1">
      <alignment horizontal="center" vertical="center"/>
    </xf>
    <xf numFmtId="41" fontId="26" fillId="0" borderId="5" xfId="54" applyNumberFormat="1" applyFont="1" applyFill="1" applyBorder="1" applyAlignment="1">
      <alignment vertical="center"/>
    </xf>
    <xf numFmtId="10" fontId="24" fillId="0" borderId="5" xfId="52" applyNumberFormat="1" applyFont="1" applyFill="1" applyBorder="1">
      <alignment vertical="center"/>
    </xf>
    <xf numFmtId="180" fontId="21" fillId="0" borderId="5" xfId="56" applyNumberFormat="1" applyFont="1" applyFill="1" applyBorder="1" applyAlignment="1">
      <alignment horizontal="right" vertical="center"/>
    </xf>
    <xf numFmtId="183" fontId="21" fillId="0" borderId="5" xfId="56" applyNumberFormat="1" applyFont="1" applyFill="1" applyBorder="1" applyAlignment="1">
      <alignment horizontal="right" vertical="center"/>
    </xf>
    <xf numFmtId="176" fontId="21" fillId="0" borderId="5" xfId="56" applyNumberFormat="1" applyFont="1" applyFill="1" applyBorder="1" applyAlignment="1">
      <alignment horizontal="right" vertical="center"/>
    </xf>
    <xf numFmtId="177" fontId="24" fillId="0" borderId="5" xfId="54" applyNumberFormat="1" applyFont="1" applyFill="1" applyBorder="1" applyAlignment="1" applyProtection="1">
      <alignment vertical="center" wrapText="1"/>
      <protection locked="0"/>
    </xf>
    <xf numFmtId="41" fontId="18" fillId="0" borderId="5" xfId="54" applyNumberFormat="1" applyFill="1" applyBorder="1" applyAlignment="1">
      <alignment vertical="center"/>
    </xf>
    <xf numFmtId="176" fontId="24" fillId="0" borderId="5" xfId="56" applyNumberFormat="1" applyFont="1" applyFill="1" applyBorder="1" applyAlignment="1">
      <alignment horizontal="right" vertical="center"/>
    </xf>
    <xf numFmtId="183" fontId="24" fillId="0" borderId="5" xfId="56" applyNumberFormat="1" applyFont="1" applyFill="1" applyBorder="1" applyAlignment="1">
      <alignment horizontal="right" vertical="center"/>
    </xf>
    <xf numFmtId="0" fontId="24" fillId="0" borderId="8" xfId="54" applyFont="1" applyBorder="1" applyAlignment="1">
      <alignment horizontal="center" vertical="center"/>
    </xf>
    <xf numFmtId="0" fontId="18" fillId="0" borderId="5" xfId="54" applyBorder="1" applyAlignment="1">
      <alignment vertical="center"/>
    </xf>
    <xf numFmtId="0" fontId="29" fillId="0" borderId="5" xfId="54" applyFont="1" applyBorder="1" applyAlignment="1">
      <alignment vertical="center" wrapText="1"/>
    </xf>
    <xf numFmtId="180" fontId="21" fillId="0" borderId="5" xfId="52" applyNumberFormat="1" applyFont="1" applyFill="1" applyBorder="1">
      <alignment vertical="center"/>
    </xf>
    <xf numFmtId="176" fontId="21" fillId="0" borderId="5" xfId="52" applyNumberFormat="1" applyFont="1" applyFill="1" applyBorder="1">
      <alignment vertical="center"/>
    </xf>
    <xf numFmtId="0" fontId="26" fillId="0" borderId="5" xfId="54" applyFont="1" applyFill="1" applyBorder="1" applyAlignment="1">
      <alignment vertical="center"/>
    </xf>
    <xf numFmtId="180" fontId="24" fillId="0" borderId="5" xfId="52" applyNumberFormat="1" applyFont="1" applyFill="1" applyBorder="1">
      <alignment vertical="center"/>
    </xf>
    <xf numFmtId="176" fontId="24" fillId="0" borderId="5" xfId="52" applyNumberFormat="1" applyFont="1" applyFill="1" applyBorder="1">
      <alignment vertical="center"/>
    </xf>
    <xf numFmtId="0" fontId="18" fillId="0" borderId="5" xfId="54" applyFill="1" applyBorder="1" applyAlignment="1">
      <alignment vertical="center"/>
    </xf>
    <xf numFmtId="180" fontId="18" fillId="0" borderId="0" xfId="54" applyNumberFormat="1" applyFill="1" applyAlignment="1">
      <alignment vertical="center"/>
    </xf>
    <xf numFmtId="0" fontId="0" fillId="0" borderId="0" xfId="0" applyFill="1">
      <alignment vertical="center"/>
    </xf>
    <xf numFmtId="0" fontId="30" fillId="2" borderId="0" xfId="0" applyFont="1" applyFill="1" applyAlignment="1">
      <alignment vertical="center"/>
    </xf>
    <xf numFmtId="0" fontId="31" fillId="0" borderId="0" xfId="0" applyFont="1" applyFill="1" applyAlignment="1">
      <alignment vertical="center"/>
    </xf>
    <xf numFmtId="0" fontId="18" fillId="0" borderId="0" xfId="0" applyFont="1" applyAlignment="1">
      <alignment horizontal="center" vertical="center"/>
    </xf>
    <xf numFmtId="180" fontId="18" fillId="0" borderId="0" xfId="0" applyNumberFormat="1" applyFont="1" applyFill="1" applyAlignment="1">
      <alignment vertical="center" wrapText="1"/>
    </xf>
    <xf numFmtId="180" fontId="18" fillId="0" borderId="0" xfId="0" applyNumberFormat="1" applyFont="1" applyAlignment="1">
      <alignment vertical="center" wrapText="1"/>
    </xf>
    <xf numFmtId="178" fontId="18" fillId="0" borderId="0" xfId="11" applyNumberFormat="1" applyFont="1" applyFill="1">
      <alignment vertical="center"/>
    </xf>
    <xf numFmtId="180" fontId="18" fillId="0" borderId="0" xfId="0" applyNumberFormat="1" applyFont="1" applyFill="1">
      <alignment vertical="center"/>
    </xf>
    <xf numFmtId="0" fontId="32" fillId="0" borderId="0" xfId="0" applyFont="1" applyFill="1" applyBorder="1" applyAlignment="1">
      <alignment horizontal="center" vertical="center" wrapText="1"/>
    </xf>
    <xf numFmtId="0" fontId="33" fillId="0" borderId="9" xfId="0" applyFont="1" applyFill="1" applyBorder="1" applyAlignment="1">
      <alignment horizontal="right" vertical="center" wrapText="1"/>
    </xf>
    <xf numFmtId="0" fontId="33" fillId="0" borderId="4" xfId="0" applyFont="1" applyFill="1" applyBorder="1" applyAlignment="1">
      <alignment horizontal="right" vertical="center" wrapText="1"/>
    </xf>
    <xf numFmtId="0" fontId="33" fillId="0" borderId="10" xfId="0" applyFont="1" applyFill="1" applyBorder="1" applyAlignment="1">
      <alignment horizontal="right" vertical="center" wrapText="1"/>
    </xf>
    <xf numFmtId="0" fontId="34" fillId="0" borderId="5" xfId="0" applyFont="1" applyFill="1" applyBorder="1" applyAlignment="1">
      <alignment horizontal="center" vertical="center" wrapText="1"/>
    </xf>
    <xf numFmtId="0" fontId="30" fillId="2" borderId="5" xfId="0" applyFont="1" applyFill="1" applyBorder="1" applyAlignment="1">
      <alignment horizontal="center"/>
    </xf>
    <xf numFmtId="0" fontId="30" fillId="2" borderId="5" xfId="0" applyFont="1" applyFill="1" applyBorder="1" applyAlignment="1">
      <alignment horizontal="left"/>
    </xf>
    <xf numFmtId="179" fontId="30" fillId="2" borderId="5" xfId="0" applyNumberFormat="1" applyFont="1" applyFill="1" applyBorder="1" applyAlignment="1">
      <alignment vertical="center"/>
    </xf>
    <xf numFmtId="0" fontId="31" fillId="0" borderId="5" xfId="0" applyFont="1" applyFill="1" applyBorder="1" applyAlignment="1">
      <alignment horizontal="center"/>
    </xf>
    <xf numFmtId="0" fontId="31" fillId="0" borderId="5" xfId="0" applyFont="1" applyFill="1" applyBorder="1" applyAlignment="1">
      <alignment horizontal="left"/>
    </xf>
    <xf numFmtId="179" fontId="31" fillId="0" borderId="5" xfId="0" applyNumberFormat="1" applyFont="1" applyFill="1" applyBorder="1" applyAlignment="1">
      <alignment vertical="center"/>
    </xf>
    <xf numFmtId="0" fontId="31" fillId="0" borderId="5" xfId="0" applyFont="1" applyFill="1" applyBorder="1" applyAlignment="1">
      <alignment vertical="center"/>
    </xf>
    <xf numFmtId="179" fontId="35" fillId="2" borderId="5" xfId="0" applyNumberFormat="1" applyFont="1" applyFill="1" applyBorder="1" applyAlignment="1">
      <alignment vertical="center"/>
    </xf>
    <xf numFmtId="0" fontId="26" fillId="0" borderId="0" xfId="0" applyFont="1">
      <alignment vertical="center"/>
    </xf>
    <xf numFmtId="0" fontId="27" fillId="0" borderId="0" xfId="0" applyFont="1">
      <alignment vertical="center"/>
    </xf>
    <xf numFmtId="0" fontId="0" fillId="5" borderId="0" xfId="0" applyFill="1">
      <alignment vertical="center"/>
    </xf>
    <xf numFmtId="0" fontId="36" fillId="0" borderId="0" xfId="0" applyFont="1" applyFill="1">
      <alignment vertical="center"/>
    </xf>
    <xf numFmtId="0" fontId="36" fillId="0" borderId="0" xfId="0" applyFont="1">
      <alignment vertical="center"/>
    </xf>
    <xf numFmtId="0" fontId="37" fillId="0" borderId="0" xfId="0" applyFont="1">
      <alignment vertical="center"/>
    </xf>
    <xf numFmtId="0" fontId="36" fillId="5" borderId="0" xfId="0" applyFont="1" applyFill="1">
      <alignment vertical="center"/>
    </xf>
    <xf numFmtId="0" fontId="29" fillId="0" borderId="0" xfId="0" applyFont="1">
      <alignment vertical="center"/>
    </xf>
    <xf numFmtId="0" fontId="0" fillId="0" borderId="0" xfId="0" applyAlignment="1">
      <alignment horizontal="center" vertical="center"/>
    </xf>
    <xf numFmtId="0" fontId="0" fillId="0" borderId="0" xfId="0" applyAlignment="1"/>
    <xf numFmtId="0" fontId="0" fillId="0" borderId="0" xfId="0" applyFill="1" applyAlignment="1"/>
    <xf numFmtId="178" fontId="0" fillId="0" borderId="0" xfId="11" applyNumberFormat="1" applyFont="1" applyFill="1">
      <alignment vertical="center"/>
    </xf>
    <xf numFmtId="178" fontId="0" fillId="0" borderId="0" xfId="0" applyNumberFormat="1" applyFill="1">
      <alignment vertical="center"/>
    </xf>
    <xf numFmtId="1" fontId="28" fillId="0" borderId="0" xfId="0" applyNumberFormat="1" applyFont="1" applyAlignment="1">
      <alignment horizontal="center" vertical="center" wrapText="1"/>
    </xf>
    <xf numFmtId="1" fontId="28" fillId="0" borderId="0" xfId="0" applyNumberFormat="1" applyFont="1" applyFill="1" applyAlignment="1">
      <alignment horizontal="center" vertical="center" wrapText="1"/>
    </xf>
    <xf numFmtId="178" fontId="28" fillId="0" borderId="0" xfId="11" applyNumberFormat="1" applyFont="1" applyFill="1" applyAlignment="1">
      <alignment horizontal="center" vertical="center" wrapText="1"/>
    </xf>
    <xf numFmtId="0" fontId="18" fillId="0" borderId="0" xfId="0" applyFont="1" applyAlignment="1">
      <alignment horizontal="right" vertical="center"/>
    </xf>
    <xf numFmtId="0" fontId="18" fillId="0" borderId="0" xfId="0" applyFont="1" applyFill="1" applyAlignment="1">
      <alignment horizontal="right" vertical="center"/>
    </xf>
    <xf numFmtId="178" fontId="18" fillId="0" borderId="0" xfId="11" applyNumberFormat="1" applyFont="1" applyFill="1" applyAlignment="1">
      <alignment horizontal="right" vertical="center"/>
    </xf>
    <xf numFmtId="178" fontId="21" fillId="0" borderId="5" xfId="11" applyNumberFormat="1" applyFont="1" applyFill="1" applyBorder="1" applyAlignment="1" applyProtection="1">
      <alignment horizontal="center" vertical="center" wrapText="1"/>
      <protection locked="0"/>
    </xf>
    <xf numFmtId="180" fontId="21" fillId="0" borderId="2" xfId="55" applyNumberFormat="1" applyFont="1" applyFill="1" applyBorder="1" applyAlignment="1" applyProtection="1">
      <alignment horizontal="center" vertical="center" wrapText="1"/>
      <protection locked="0"/>
    </xf>
    <xf numFmtId="0" fontId="21" fillId="0" borderId="1" xfId="55" applyFont="1" applyBorder="1" applyAlignment="1" applyProtection="1">
      <alignment horizontal="center" vertical="center" wrapText="1"/>
      <protection locked="0"/>
    </xf>
    <xf numFmtId="0" fontId="27" fillId="3" borderId="5" xfId="0" applyFont="1" applyFill="1" applyBorder="1" applyAlignment="1">
      <alignment horizontal="center" vertical="center"/>
    </xf>
    <xf numFmtId="0" fontId="38" fillId="3" borderId="5" xfId="0" applyFont="1" applyFill="1" applyBorder="1" applyAlignment="1">
      <alignment horizontal="left" vertical="center"/>
    </xf>
    <xf numFmtId="3" fontId="38" fillId="4" borderId="5" xfId="0" applyNumberFormat="1" applyFont="1" applyFill="1" applyBorder="1" applyAlignment="1">
      <alignment horizontal="right" vertical="center"/>
    </xf>
    <xf numFmtId="3" fontId="38" fillId="3" borderId="5" xfId="0" applyNumberFormat="1" applyFont="1" applyFill="1" applyBorder="1" applyAlignment="1">
      <alignment horizontal="right" vertical="center"/>
    </xf>
    <xf numFmtId="178" fontId="38" fillId="3" borderId="5" xfId="11" applyNumberFormat="1" applyFont="1" applyFill="1" applyBorder="1" applyAlignment="1">
      <alignment horizontal="right" vertical="center"/>
    </xf>
    <xf numFmtId="0" fontId="0" fillId="5" borderId="5" xfId="0" applyFill="1" applyBorder="1" applyAlignment="1">
      <alignment horizontal="center" vertical="center"/>
    </xf>
    <xf numFmtId="0" fontId="29" fillId="5" borderId="5" xfId="0" applyFont="1" applyFill="1" applyBorder="1" applyAlignment="1">
      <alignment horizontal="left" vertical="center"/>
    </xf>
    <xf numFmtId="0" fontId="38" fillId="5" borderId="5" xfId="0" applyFont="1" applyFill="1" applyBorder="1" applyAlignment="1">
      <alignment horizontal="left" vertical="center"/>
    </xf>
    <xf numFmtId="3" fontId="38" fillId="2" borderId="5" xfId="0" applyNumberFormat="1" applyFont="1" applyFill="1" applyBorder="1" applyAlignment="1">
      <alignment horizontal="right" vertical="center"/>
    </xf>
    <xf numFmtId="3" fontId="38" fillId="5" borderId="5" xfId="0" applyNumberFormat="1" applyFont="1" applyFill="1" applyBorder="1" applyAlignment="1">
      <alignment horizontal="right" vertical="center"/>
    </xf>
    <xf numFmtId="178" fontId="38" fillId="2" borderId="5" xfId="11" applyNumberFormat="1" applyFont="1" applyFill="1" applyBorder="1" applyAlignment="1">
      <alignment horizontal="right" vertical="center"/>
    </xf>
    <xf numFmtId="0" fontId="0" fillId="0" borderId="5" xfId="0" applyFill="1" applyBorder="1" applyAlignment="1">
      <alignment horizontal="center" vertical="center"/>
    </xf>
    <xf numFmtId="0" fontId="29" fillId="0" borderId="5" xfId="0" applyFont="1" applyFill="1" applyBorder="1" applyAlignment="1">
      <alignment horizontal="left" vertical="center"/>
    </xf>
    <xf numFmtId="0" fontId="39" fillId="0" borderId="5" xfId="0" applyFont="1" applyFill="1" applyBorder="1">
      <alignment vertical="center"/>
    </xf>
    <xf numFmtId="0" fontId="29" fillId="0" borderId="5" xfId="0" applyFont="1" applyBorder="1" applyAlignment="1">
      <alignment horizontal="right" vertical="center"/>
    </xf>
    <xf numFmtId="178" fontId="29" fillId="0" borderId="5" xfId="11" applyNumberFormat="1" applyFont="1" applyFill="1" applyBorder="1" applyAlignment="1">
      <alignment horizontal="right" vertical="center"/>
    </xf>
    <xf numFmtId="3" fontId="29" fillId="0" borderId="5" xfId="0" applyNumberFormat="1" applyFont="1" applyFill="1" applyBorder="1" applyAlignment="1">
      <alignment horizontal="right" vertical="center"/>
    </xf>
    <xf numFmtId="0" fontId="0" fillId="0" borderId="5" xfId="0" applyBorder="1" applyAlignment="1">
      <alignment horizontal="center" vertical="center"/>
    </xf>
    <xf numFmtId="0" fontId="29" fillId="0" borderId="5" xfId="0" applyFont="1" applyBorder="1" applyAlignment="1">
      <alignment horizontal="left" vertical="center"/>
    </xf>
    <xf numFmtId="0" fontId="0" fillId="0" borderId="5" xfId="0" applyFill="1" applyBorder="1">
      <alignment vertical="center"/>
    </xf>
    <xf numFmtId="3" fontId="29" fillId="0" borderId="5" xfId="0" applyNumberFormat="1" applyFont="1" applyBorder="1" applyAlignment="1">
      <alignment horizontal="right" vertical="center"/>
    </xf>
    <xf numFmtId="178" fontId="18" fillId="0" borderId="0" xfId="0" applyNumberFormat="1" applyFont="1" applyFill="1">
      <alignment vertical="center"/>
    </xf>
    <xf numFmtId="178" fontId="28" fillId="0" borderId="0" xfId="0" applyNumberFormat="1" applyFont="1" applyFill="1" applyAlignment="1">
      <alignment horizontal="center" vertical="center" wrapText="1"/>
    </xf>
    <xf numFmtId="178" fontId="18" fillId="0" borderId="0" xfId="0" applyNumberFormat="1" applyFont="1" applyFill="1" applyAlignment="1">
      <alignment horizontal="right" vertical="center"/>
    </xf>
    <xf numFmtId="178" fontId="21" fillId="0" borderId="5" xfId="55" applyNumberFormat="1" applyFont="1" applyFill="1" applyBorder="1" applyAlignment="1" applyProtection="1">
      <alignment horizontal="center" vertical="center" wrapText="1"/>
      <protection locked="0"/>
    </xf>
    <xf numFmtId="180" fontId="21" fillId="0" borderId="3" xfId="55" applyNumberFormat="1" applyFont="1" applyFill="1" applyBorder="1" applyAlignment="1" applyProtection="1">
      <alignment horizontal="center" vertical="center" wrapText="1"/>
      <protection locked="0"/>
    </xf>
    <xf numFmtId="178" fontId="21" fillId="0" borderId="7" xfId="11" applyNumberFormat="1" applyFont="1" applyFill="1" applyBorder="1" applyAlignment="1" applyProtection="1">
      <alignment horizontal="center" vertical="center" wrapText="1"/>
      <protection locked="0"/>
    </xf>
    <xf numFmtId="0" fontId="21" fillId="0" borderId="5" xfId="0" applyFont="1" applyBorder="1" applyAlignment="1">
      <alignment horizontal="center" vertical="center"/>
    </xf>
    <xf numFmtId="178" fontId="21" fillId="0" borderId="7" xfId="55" applyNumberFormat="1" applyFont="1" applyFill="1" applyBorder="1" applyAlignment="1" applyProtection="1">
      <alignment horizontal="center" vertical="center" wrapText="1"/>
      <protection locked="0"/>
    </xf>
    <xf numFmtId="178" fontId="22" fillId="0" borderId="1" xfId="0" applyNumberFormat="1" applyFont="1" applyFill="1" applyBorder="1" applyAlignment="1">
      <alignment horizontal="center" vertical="center" wrapText="1"/>
    </xf>
    <xf numFmtId="180" fontId="21" fillId="0" borderId="11" xfId="55" applyNumberFormat="1" applyFont="1" applyFill="1" applyBorder="1" applyAlignment="1" applyProtection="1">
      <alignment horizontal="center" vertical="center" wrapText="1"/>
      <protection locked="0"/>
    </xf>
    <xf numFmtId="0" fontId="21" fillId="0" borderId="1" xfId="0" applyFont="1" applyBorder="1" applyAlignment="1">
      <alignment horizontal="center" vertical="center"/>
    </xf>
    <xf numFmtId="178" fontId="38" fillId="3" borderId="5" xfId="0" applyNumberFormat="1" applyFont="1" applyFill="1" applyBorder="1" applyAlignment="1">
      <alignment horizontal="right" vertical="center"/>
    </xf>
    <xf numFmtId="0" fontId="27" fillId="3" borderId="5" xfId="0" applyFont="1" applyFill="1" applyBorder="1">
      <alignment vertical="center"/>
    </xf>
    <xf numFmtId="178" fontId="27" fillId="3" borderId="5" xfId="11" applyNumberFormat="1" applyFont="1" applyFill="1" applyBorder="1">
      <alignment vertical="center"/>
    </xf>
    <xf numFmtId="178" fontId="38" fillId="2" borderId="5" xfId="0" applyNumberFormat="1" applyFont="1" applyFill="1" applyBorder="1" applyAlignment="1">
      <alignment horizontal="right" vertical="center"/>
    </xf>
    <xf numFmtId="0" fontId="27" fillId="2" borderId="5" xfId="0" applyFont="1" applyFill="1" applyBorder="1">
      <alignment vertical="center"/>
    </xf>
    <xf numFmtId="178" fontId="27" fillId="2" borderId="5" xfId="11" applyNumberFormat="1" applyFont="1" applyFill="1" applyBorder="1">
      <alignment vertical="center"/>
    </xf>
    <xf numFmtId="0" fontId="0" fillId="5" borderId="5" xfId="0" applyFill="1" applyBorder="1">
      <alignment vertical="center"/>
    </xf>
    <xf numFmtId="178" fontId="29" fillId="0" borderId="5" xfId="0" applyNumberFormat="1" applyFont="1" applyFill="1" applyBorder="1" applyAlignment="1">
      <alignment horizontal="right" vertical="center"/>
    </xf>
    <xf numFmtId="0" fontId="0" fillId="0" borderId="5" xfId="0" applyFont="1" applyFill="1" applyBorder="1">
      <alignment vertical="center"/>
    </xf>
    <xf numFmtId="178" fontId="0" fillId="0" borderId="5" xfId="11" applyNumberFormat="1" applyFont="1" applyFill="1" applyBorder="1">
      <alignment vertical="center"/>
    </xf>
    <xf numFmtId="0" fontId="0" fillId="0" borderId="5" xfId="0" applyBorder="1">
      <alignment vertical="center"/>
    </xf>
    <xf numFmtId="3" fontId="38" fillId="0" borderId="5" xfId="0" applyNumberFormat="1" applyFont="1" applyFill="1" applyBorder="1" applyAlignment="1">
      <alignment horizontal="right" vertical="center"/>
    </xf>
    <xf numFmtId="0" fontId="0" fillId="0" borderId="5" xfId="0" applyFont="1" applyFill="1" applyBorder="1">
      <alignment vertical="center"/>
    </xf>
    <xf numFmtId="0" fontId="29" fillId="0" borderId="12" xfId="0" applyFont="1" applyBorder="1" applyAlignment="1">
      <alignment horizontal="left" vertical="center"/>
    </xf>
    <xf numFmtId="0" fontId="29" fillId="0" borderId="13" xfId="0" applyFont="1" applyBorder="1" applyAlignment="1">
      <alignment horizontal="left" vertical="center"/>
    </xf>
    <xf numFmtId="178" fontId="38" fillId="0" borderId="5" xfId="11" applyNumberFormat="1" applyFont="1" applyFill="1" applyBorder="1" applyAlignment="1">
      <alignment horizontal="right" vertical="center"/>
    </xf>
    <xf numFmtId="178" fontId="38" fillId="5" borderId="5" xfId="11" applyNumberFormat="1" applyFont="1" applyFill="1" applyBorder="1" applyAlignment="1">
      <alignment horizontal="right" vertical="center"/>
    </xf>
    <xf numFmtId="0" fontId="36" fillId="0" borderId="5" xfId="0" applyFont="1" applyFill="1" applyBorder="1" applyAlignment="1">
      <alignment horizontal="center" vertical="center"/>
    </xf>
    <xf numFmtId="0" fontId="36" fillId="0" borderId="5" xfId="0" applyFont="1" applyFill="1" applyBorder="1">
      <alignment vertical="center"/>
    </xf>
    <xf numFmtId="0" fontId="36" fillId="0" borderId="5" xfId="0" applyFont="1" applyBorder="1" applyAlignment="1">
      <alignment horizontal="center" vertical="center"/>
    </xf>
    <xf numFmtId="0" fontId="37" fillId="3" borderId="5" xfId="0" applyFont="1" applyFill="1" applyBorder="1" applyAlignment="1">
      <alignment horizontal="center" vertical="center"/>
    </xf>
    <xf numFmtId="0" fontId="36" fillId="5" borderId="5" xfId="0" applyFont="1" applyFill="1" applyBorder="1" applyAlignment="1">
      <alignment horizontal="center" vertical="center"/>
    </xf>
    <xf numFmtId="0" fontId="29" fillId="0" borderId="5" xfId="0" applyFont="1" applyBorder="1" applyAlignment="1">
      <alignment horizontal="center" vertical="center"/>
    </xf>
    <xf numFmtId="184" fontId="29" fillId="0" borderId="7" xfId="0" applyNumberFormat="1" applyFont="1" applyBorder="1" applyAlignment="1" applyProtection="1">
      <alignment vertical="center" wrapText="1"/>
      <protection locked="0"/>
    </xf>
    <xf numFmtId="180" fontId="29" fillId="0" borderId="5" xfId="0" applyNumberFormat="1" applyFont="1" applyFill="1" applyBorder="1" applyAlignment="1">
      <alignment horizontal="right" vertical="center"/>
    </xf>
    <xf numFmtId="178" fontId="29" fillId="0" borderId="5" xfId="11" applyNumberFormat="1" applyFont="1" applyFill="1" applyBorder="1">
      <alignment vertical="center"/>
    </xf>
    <xf numFmtId="180" fontId="29" fillId="0" borderId="5" xfId="0" applyNumberFormat="1" applyFont="1" applyFill="1" applyBorder="1" applyAlignment="1">
      <alignment vertical="center" wrapText="1"/>
    </xf>
    <xf numFmtId="178" fontId="0" fillId="0" borderId="5" xfId="0" applyNumberFormat="1" applyFill="1" applyBorder="1">
      <alignment vertical="center"/>
    </xf>
    <xf numFmtId="0" fontId="27" fillId="0" borderId="5" xfId="0" applyFont="1" applyFill="1" applyBorder="1">
      <alignment vertical="center"/>
    </xf>
    <xf numFmtId="178" fontId="27" fillId="0" borderId="5" xfId="11" applyNumberFormat="1" applyFont="1" applyFill="1" applyBorder="1">
      <alignment vertical="center"/>
    </xf>
    <xf numFmtId="178" fontId="38" fillId="5" borderId="5" xfId="0" applyNumberFormat="1" applyFont="1" applyFill="1" applyBorder="1" applyAlignment="1">
      <alignment horizontal="right" vertical="center"/>
    </xf>
    <xf numFmtId="178" fontId="36" fillId="0" borderId="5" xfId="0" applyNumberFormat="1" applyFont="1" applyFill="1" applyBorder="1">
      <alignment vertical="center"/>
    </xf>
    <xf numFmtId="178" fontId="36" fillId="0" borderId="5" xfId="11" applyNumberFormat="1" applyFont="1" applyFill="1" applyBorder="1">
      <alignment vertical="center"/>
    </xf>
    <xf numFmtId="0" fontId="36" fillId="0" borderId="5" xfId="0" applyFont="1" applyBorder="1">
      <alignment vertical="center"/>
    </xf>
    <xf numFmtId="0" fontId="37" fillId="3" borderId="5" xfId="0" applyFont="1" applyFill="1" applyBorder="1">
      <alignment vertical="center"/>
    </xf>
    <xf numFmtId="178" fontId="37" fillId="3" borderId="5" xfId="11" applyNumberFormat="1" applyFont="1" applyFill="1" applyBorder="1">
      <alignment vertical="center"/>
    </xf>
    <xf numFmtId="0" fontId="36" fillId="5" borderId="5" xfId="0" applyFont="1" applyFill="1" applyBorder="1">
      <alignment vertical="center"/>
    </xf>
    <xf numFmtId="178" fontId="29" fillId="0" borderId="5" xfId="0" applyNumberFormat="1" applyFont="1" applyFill="1" applyBorder="1">
      <alignment vertical="center"/>
    </xf>
    <xf numFmtId="180" fontId="29" fillId="0" borderId="5" xfId="0" applyNumberFormat="1" applyFont="1" applyFill="1" applyBorder="1">
      <alignment vertical="center"/>
    </xf>
    <xf numFmtId="0" fontId="29" fillId="0" borderId="5" xfId="0" applyFont="1" applyBorder="1" applyAlignment="1">
      <alignment vertical="center" wrapText="1"/>
    </xf>
    <xf numFmtId="180" fontId="26" fillId="0" borderId="0" xfId="0" applyNumberFormat="1" applyFont="1">
      <alignment vertical="center"/>
    </xf>
    <xf numFmtId="180" fontId="18" fillId="0" borderId="0" xfId="0" applyNumberFormat="1" applyFont="1">
      <alignment vertical="center"/>
    </xf>
    <xf numFmtId="178" fontId="18" fillId="0" borderId="0" xfId="0" applyNumberFormat="1" applyFont="1">
      <alignment vertical="center"/>
    </xf>
    <xf numFmtId="180" fontId="28" fillId="0" borderId="0" xfId="0" applyNumberFormat="1" applyFont="1" applyAlignment="1">
      <alignment horizontal="center" vertical="center" wrapText="1"/>
    </xf>
    <xf numFmtId="178" fontId="28" fillId="0" borderId="0" xfId="0" applyNumberFormat="1" applyFont="1" applyAlignment="1">
      <alignment horizontal="center" vertical="center" wrapText="1"/>
    </xf>
    <xf numFmtId="180" fontId="18" fillId="0" borderId="0" xfId="55" applyNumberFormat="1" applyAlignment="1">
      <alignment vertical="center" wrapText="1"/>
    </xf>
    <xf numFmtId="180" fontId="18" fillId="0" borderId="8" xfId="55" applyNumberFormat="1" applyBorder="1" applyAlignment="1">
      <alignment vertical="center" wrapText="1"/>
    </xf>
    <xf numFmtId="178" fontId="18" fillId="0" borderId="8" xfId="55" applyNumberFormat="1" applyBorder="1" applyAlignment="1">
      <alignment vertical="center" wrapText="1"/>
    </xf>
    <xf numFmtId="180" fontId="21" fillId="0" borderId="1" xfId="4" applyNumberFormat="1" applyFont="1" applyFill="1" applyBorder="1" applyAlignment="1" applyProtection="1">
      <alignment horizontal="center" vertical="center" wrapText="1"/>
      <protection locked="0"/>
    </xf>
    <xf numFmtId="180" fontId="21" fillId="0" borderId="11" xfId="55" applyNumberFormat="1" applyFont="1" applyBorder="1" applyAlignment="1" applyProtection="1">
      <alignment horizontal="center" vertical="center" wrapText="1"/>
      <protection locked="0"/>
    </xf>
    <xf numFmtId="178" fontId="21" fillId="0" borderId="5" xfId="55" applyNumberFormat="1" applyFont="1" applyBorder="1" applyAlignment="1" applyProtection="1">
      <alignment horizontal="center" vertical="center" wrapText="1"/>
      <protection locked="0"/>
    </xf>
    <xf numFmtId="180" fontId="21" fillId="0" borderId="4" xfId="55" applyNumberFormat="1" applyFont="1" applyBorder="1" applyAlignment="1" applyProtection="1">
      <alignment horizontal="center" vertical="center" wrapText="1"/>
      <protection locked="0"/>
    </xf>
    <xf numFmtId="178" fontId="22" fillId="0" borderId="5" xfId="11" applyNumberFormat="1" applyFont="1" applyFill="1" applyBorder="1" applyAlignment="1">
      <alignment horizontal="center" vertical="center" wrapText="1"/>
    </xf>
    <xf numFmtId="178" fontId="22" fillId="0" borderId="5" xfId="0" applyNumberFormat="1" applyFont="1" applyBorder="1" applyAlignment="1">
      <alignment horizontal="center" vertical="center" wrapText="1"/>
    </xf>
    <xf numFmtId="180" fontId="21" fillId="6" borderId="4" xfId="0" applyNumberFormat="1" applyFont="1" applyFill="1" applyBorder="1">
      <alignment vertical="center"/>
    </xf>
    <xf numFmtId="180" fontId="21" fillId="6" borderId="5" xfId="0" applyNumberFormat="1" applyFont="1" applyFill="1" applyBorder="1" applyAlignment="1">
      <alignment horizontal="right" vertical="center"/>
    </xf>
    <xf numFmtId="178" fontId="21" fillId="6" borderId="5" xfId="0" applyNumberFormat="1" applyFont="1" applyFill="1" applyBorder="1" applyAlignment="1">
      <alignment horizontal="right" vertical="center"/>
    </xf>
    <xf numFmtId="180" fontId="24" fillId="0" borderId="5" xfId="0" applyNumberFormat="1" applyFont="1" applyBorder="1">
      <alignment vertical="center"/>
    </xf>
    <xf numFmtId="180" fontId="24" fillId="0" borderId="5" xfId="53" applyNumberFormat="1" applyFont="1" applyBorder="1" applyAlignment="1">
      <alignment vertical="center"/>
    </xf>
    <xf numFmtId="178" fontId="24" fillId="0" borderId="5" xfId="0" applyNumberFormat="1" applyFont="1" applyBorder="1" applyAlignment="1">
      <alignment horizontal="right" vertical="center"/>
    </xf>
    <xf numFmtId="180" fontId="24" fillId="0" borderId="5" xfId="0" applyNumberFormat="1" applyFont="1" applyBorder="1" applyAlignment="1">
      <alignment horizontal="right" vertical="center"/>
    </xf>
    <xf numFmtId="178" fontId="21" fillId="0" borderId="5" xfId="0" applyNumberFormat="1" applyFont="1" applyBorder="1" applyAlignment="1">
      <alignment horizontal="right" vertical="center"/>
    </xf>
    <xf numFmtId="180" fontId="21" fillId="6" borderId="5" xfId="0" applyNumberFormat="1" applyFont="1" applyFill="1" applyBorder="1">
      <alignment vertical="center"/>
    </xf>
    <xf numFmtId="180" fontId="18" fillId="0" borderId="5" xfId="0" applyNumberFormat="1" applyFont="1" applyBorder="1">
      <alignment vertical="center"/>
    </xf>
    <xf numFmtId="180" fontId="24" fillId="0" borderId="5" xfId="0" applyNumberFormat="1" applyFont="1" applyBorder="1" applyAlignment="1">
      <alignment vertical="center" wrapText="1"/>
    </xf>
    <xf numFmtId="178" fontId="24" fillId="0" borderId="5" xfId="0" applyNumberFormat="1" applyFont="1" applyBorder="1">
      <alignment vertical="center"/>
    </xf>
    <xf numFmtId="180" fontId="21" fillId="7" borderId="5" xfId="12" applyNumberFormat="1" applyFont="1" applyFill="1" applyBorder="1" applyAlignment="1">
      <alignment horizontal="distributed" vertical="center"/>
    </xf>
    <xf numFmtId="180" fontId="21" fillId="7" borderId="5" xfId="0" applyNumberFormat="1" applyFont="1" applyFill="1" applyBorder="1">
      <alignment vertical="center"/>
    </xf>
    <xf numFmtId="178" fontId="21" fillId="7" borderId="5" xfId="0" applyNumberFormat="1" applyFont="1" applyFill="1" applyBorder="1">
      <alignment vertical="center"/>
    </xf>
    <xf numFmtId="178" fontId="21" fillId="7" borderId="5" xfId="11" applyNumberFormat="1" applyFont="1" applyFill="1" applyBorder="1" applyAlignment="1">
      <alignment vertical="center"/>
    </xf>
    <xf numFmtId="180" fontId="21" fillId="6" borderId="5" xfId="0" applyNumberFormat="1" applyFont="1" applyFill="1" applyBorder="1" applyAlignment="1">
      <alignment vertical="center" wrapText="1"/>
    </xf>
    <xf numFmtId="178" fontId="21" fillId="6" borderId="5" xfId="11" applyNumberFormat="1" applyFont="1" applyFill="1" applyBorder="1" applyAlignment="1">
      <alignment vertical="center"/>
    </xf>
    <xf numFmtId="178" fontId="24" fillId="0" borderId="5" xfId="11" applyNumberFormat="1" applyFont="1" applyFill="1" applyBorder="1" applyAlignment="1">
      <alignment vertical="center"/>
    </xf>
    <xf numFmtId="180" fontId="24" fillId="0" borderId="5" xfId="51" applyNumberFormat="1" applyFont="1" applyBorder="1" applyAlignment="1">
      <alignment vertical="center" wrapText="1"/>
    </xf>
    <xf numFmtId="180" fontId="24" fillId="0" borderId="0" xfId="0" applyNumberFormat="1" applyFont="1" applyAlignment="1">
      <alignment horizontal="right" vertical="center"/>
    </xf>
    <xf numFmtId="180" fontId="21" fillId="0" borderId="1" xfId="0" applyNumberFormat="1" applyFont="1" applyBorder="1" applyAlignment="1">
      <alignment horizontal="center" vertical="center" wrapText="1"/>
    </xf>
    <xf numFmtId="180" fontId="21" fillId="0" borderId="11" xfId="0" applyNumberFormat="1" applyFont="1" applyBorder="1" applyAlignment="1">
      <alignment horizontal="center" vertical="center" wrapText="1"/>
    </xf>
    <xf numFmtId="180" fontId="21" fillId="0" borderId="4" xfId="0" applyNumberFormat="1" applyFont="1" applyBorder="1" applyAlignment="1">
      <alignment horizontal="center" vertical="center" wrapText="1"/>
    </xf>
    <xf numFmtId="180" fontId="21" fillId="6" borderId="5" xfId="0" applyNumberFormat="1" applyFont="1" applyFill="1" applyBorder="1" applyAlignment="1">
      <alignment horizontal="left" vertical="center" wrapText="1"/>
    </xf>
    <xf numFmtId="180" fontId="24" fillId="0" borderId="5" xfId="0" applyNumberFormat="1" applyFont="1" applyBorder="1" applyAlignment="1">
      <alignment horizontal="left" vertical="center" wrapText="1"/>
    </xf>
    <xf numFmtId="180" fontId="24" fillId="7" borderId="5" xfId="0" applyNumberFormat="1" applyFont="1" applyFill="1" applyBorder="1" applyAlignment="1">
      <alignment horizontal="left" vertical="center" wrapText="1"/>
    </xf>
    <xf numFmtId="178" fontId="21" fillId="6" borderId="5" xfId="0" applyNumberFormat="1" applyFont="1" applyFill="1" applyBorder="1">
      <alignment vertical="center"/>
    </xf>
    <xf numFmtId="180" fontId="21" fillId="6" borderId="5" xfId="53" applyNumberFormat="1" applyFont="1" applyFill="1" applyBorder="1" applyAlignment="1">
      <alignment vertical="center"/>
    </xf>
    <xf numFmtId="180" fontId="24" fillId="0" borderId="5" xfId="0" applyNumberFormat="1" applyFont="1" applyFill="1" applyBorder="1">
      <alignment vertical="center"/>
    </xf>
    <xf numFmtId="180" fontId="21" fillId="6" borderId="5" xfId="0" applyNumberFormat="1" applyFont="1" applyFill="1" applyBorder="1" applyProtection="1">
      <alignment vertical="center"/>
      <protection locked="0"/>
    </xf>
    <xf numFmtId="180" fontId="26" fillId="3" borderId="5" xfId="12" applyNumberFormat="1" applyFont="1" applyFill="1" applyBorder="1" applyAlignment="1">
      <alignment horizontal="distributed" vertical="center"/>
    </xf>
    <xf numFmtId="180" fontId="21" fillId="3" borderId="5" xfId="0" applyNumberFormat="1" applyFont="1" applyFill="1" applyBorder="1">
      <alignment vertical="center"/>
    </xf>
    <xf numFmtId="178" fontId="21" fillId="3" borderId="5" xfId="0" applyNumberFormat="1" applyFont="1" applyFill="1" applyBorder="1">
      <alignment vertical="center"/>
    </xf>
    <xf numFmtId="178" fontId="21" fillId="3" borderId="5" xfId="11" applyNumberFormat="1" applyFont="1" applyFill="1" applyBorder="1" applyAlignment="1">
      <alignment vertical="center"/>
    </xf>
    <xf numFmtId="180" fontId="26" fillId="6" borderId="5" xfId="0" applyNumberFormat="1" applyFont="1" applyFill="1" applyBorder="1" applyAlignment="1">
      <alignment vertical="center" wrapText="1"/>
    </xf>
    <xf numFmtId="180" fontId="18" fillId="0" borderId="5" xfId="0" applyNumberFormat="1" applyFont="1" applyBorder="1" applyAlignment="1">
      <alignment vertical="center" wrapText="1"/>
    </xf>
    <xf numFmtId="180" fontId="26" fillId="3" borderId="5" xfId="0" applyNumberFormat="1" applyFont="1" applyFill="1" applyBorder="1" applyAlignment="1">
      <alignment vertical="center" wrapText="1"/>
    </xf>
    <xf numFmtId="0" fontId="8" fillId="0" borderId="5" xfId="0" applyFont="1" applyFill="1" applyBorder="1" applyAlignment="1" quotePrefix="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市本级2018年财政预算表 "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常规 2 116" xfId="36"/>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140" xfId="51"/>
    <cellStyle name="常规 2" xfId="52"/>
    <cellStyle name="常规 2 10 3" xfId="53"/>
    <cellStyle name="常规_2013年政府性基金预算草案0109陈改" xfId="54"/>
    <cellStyle name="常规_Sheet1" xfId="55"/>
    <cellStyle name="常规_广西壮族自治区全区与自治区本级2012年预算执行情况和2013年预算（草案）（最终）" xfId="56"/>
    <cellStyle name="常规_市本级2018年财政预算表  3" xfId="57"/>
  </cellStyles>
  <tableStyles count="0" defaultTableStyle="TableStyleMedium2" defaultPivotStyle="PivotStyleLight16"/>
  <colors>
    <mruColors>
      <color rgb="0092D05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K116"/>
  <sheetViews>
    <sheetView workbookViewId="0">
      <pane xSplit="1" ySplit="6" topLeftCell="B71" activePane="bottomRight" state="frozen"/>
      <selection/>
      <selection pane="topRight"/>
      <selection pane="bottomLeft"/>
      <selection pane="bottomRight" activeCell="R102" sqref="R102"/>
    </sheetView>
  </sheetViews>
  <sheetFormatPr defaultColWidth="9" defaultRowHeight="14.25"/>
  <cols>
    <col min="1" max="1" width="50.3333333333333" style="332" customWidth="1"/>
    <col min="2" max="2" width="9.88333333333333" style="332" customWidth="1"/>
    <col min="3" max="3" width="9.775" style="332" customWidth="1"/>
    <col min="4" max="4" width="11" style="333" customWidth="1"/>
    <col min="5" max="5" width="10.3333333333333" style="332" customWidth="1"/>
    <col min="6" max="6" width="9.775" style="332" customWidth="1"/>
    <col min="7" max="7" width="10.3333333333333" style="333" customWidth="1"/>
    <col min="8" max="8" width="9.33333333333333" style="332" customWidth="1"/>
    <col min="9" max="9" width="10" style="332" customWidth="1"/>
    <col min="10" max="10" width="10.1083333333333" style="333" customWidth="1"/>
    <col min="11" max="11" width="8.5" style="332" customWidth="1"/>
    <col min="12" max="16384" width="9" style="332"/>
  </cols>
  <sheetData>
    <row r="1" spans="1:1">
      <c r="A1" s="332" t="s">
        <v>0</v>
      </c>
    </row>
    <row r="2" ht="28.5" spans="1:11">
      <c r="A2" s="334" t="s">
        <v>1</v>
      </c>
      <c r="B2" s="334"/>
      <c r="C2" s="334"/>
      <c r="D2" s="335"/>
      <c r="E2" s="334"/>
      <c r="F2" s="334"/>
      <c r="G2" s="335"/>
      <c r="H2" s="334"/>
      <c r="I2" s="334"/>
      <c r="J2" s="335"/>
      <c r="K2" s="334"/>
    </row>
    <row r="3" spans="1:11">
      <c r="A3" s="336"/>
      <c r="B3" s="336"/>
      <c r="C3" s="337"/>
      <c r="D3" s="338"/>
      <c r="E3" s="337"/>
      <c r="F3" s="337"/>
      <c r="G3" s="338"/>
      <c r="H3" s="337"/>
      <c r="I3" s="337"/>
      <c r="J3" s="337"/>
      <c r="K3" s="365" t="s">
        <v>2</v>
      </c>
    </row>
    <row r="4" ht="13.5" spans="1:11">
      <c r="A4" s="66" t="s">
        <v>3</v>
      </c>
      <c r="B4" s="339" t="s">
        <v>4</v>
      </c>
      <c r="C4" s="339"/>
      <c r="D4" s="339"/>
      <c r="E4" s="339"/>
      <c r="F4" s="339"/>
      <c r="G4" s="339"/>
      <c r="H4" s="61" t="s">
        <v>5</v>
      </c>
      <c r="I4" s="61"/>
      <c r="J4" s="341"/>
      <c r="K4" s="366" t="s">
        <v>6</v>
      </c>
    </row>
    <row r="5" ht="13.5" spans="1:11">
      <c r="A5" s="340"/>
      <c r="B5" s="61" t="s">
        <v>7</v>
      </c>
      <c r="C5" s="61" t="s">
        <v>8</v>
      </c>
      <c r="D5" s="63" t="s">
        <v>9</v>
      </c>
      <c r="E5" s="61" t="s">
        <v>10</v>
      </c>
      <c r="F5" s="61" t="s">
        <v>11</v>
      </c>
      <c r="G5" s="341"/>
      <c r="H5" s="61" t="s">
        <v>12</v>
      </c>
      <c r="I5" s="61" t="s">
        <v>13</v>
      </c>
      <c r="J5" s="341"/>
      <c r="K5" s="367"/>
    </row>
    <row r="6" spans="1:11">
      <c r="A6" s="342"/>
      <c r="B6" s="66"/>
      <c r="C6" s="66"/>
      <c r="D6" s="343"/>
      <c r="E6" s="61"/>
      <c r="F6" s="61" t="s">
        <v>14</v>
      </c>
      <c r="G6" s="344" t="s">
        <v>15</v>
      </c>
      <c r="H6" s="61"/>
      <c r="I6" s="61" t="s">
        <v>14</v>
      </c>
      <c r="J6" s="344" t="s">
        <v>15</v>
      </c>
      <c r="K6" s="368"/>
    </row>
    <row r="7" s="331" customFormat="1" spans="1:11">
      <c r="A7" s="345" t="s">
        <v>16</v>
      </c>
      <c r="B7" s="346">
        <f>SUM(B8:B22)</f>
        <v>2925</v>
      </c>
      <c r="C7" s="346">
        <f>SUM(C8:C22)</f>
        <v>3135</v>
      </c>
      <c r="D7" s="347">
        <f>C7/B7*100</f>
        <v>107.179487179487</v>
      </c>
      <c r="E7" s="346">
        <f>SUM(E8:E22)</f>
        <v>2714</v>
      </c>
      <c r="F7" s="346">
        <f>C7-E7</f>
        <v>421</v>
      </c>
      <c r="G7" s="347">
        <f>F7/E7*100</f>
        <v>15.51215917465</v>
      </c>
      <c r="H7" s="346">
        <f>SUM(H8:H22)</f>
        <v>3332</v>
      </c>
      <c r="I7" s="346">
        <f>H7-C7</f>
        <v>197</v>
      </c>
      <c r="J7" s="347">
        <f>I7/C7*100</f>
        <v>6.28389154704944</v>
      </c>
      <c r="K7" s="369"/>
    </row>
    <row r="8" ht="13.5" spans="1:11">
      <c r="A8" s="348" t="s">
        <v>17</v>
      </c>
      <c r="B8" s="349">
        <v>1375</v>
      </c>
      <c r="C8" s="349">
        <v>1474</v>
      </c>
      <c r="D8" s="350">
        <f t="shared" ref="D8:D32" si="0">C8/B8*100</f>
        <v>107.2</v>
      </c>
      <c r="E8" s="349">
        <v>1289</v>
      </c>
      <c r="F8" s="351">
        <f>C8-E8</f>
        <v>185</v>
      </c>
      <c r="G8" s="350">
        <f>F8/E8*100</f>
        <v>14.3522110162917</v>
      </c>
      <c r="H8" s="349">
        <v>1570</v>
      </c>
      <c r="I8" s="351">
        <f>H8-C8</f>
        <v>96</v>
      </c>
      <c r="J8" s="350">
        <f>I8/C8*100</f>
        <v>6.51289009497965</v>
      </c>
      <c r="K8" s="355"/>
    </row>
    <row r="9" ht="13.5" spans="1:11">
      <c r="A9" s="348" t="s">
        <v>18</v>
      </c>
      <c r="B9" s="349">
        <v>250</v>
      </c>
      <c r="C9" s="349">
        <v>117</v>
      </c>
      <c r="D9" s="350">
        <f t="shared" si="0"/>
        <v>46.8</v>
      </c>
      <c r="E9" s="349">
        <v>135</v>
      </c>
      <c r="F9" s="351">
        <f>C9-E9</f>
        <v>-18</v>
      </c>
      <c r="G9" s="350">
        <f>F9/E9*100</f>
        <v>-13.3333333333333</v>
      </c>
      <c r="H9" s="349">
        <v>200</v>
      </c>
      <c r="I9" s="351">
        <f>H9-C9</f>
        <v>83</v>
      </c>
      <c r="J9" s="350">
        <f>I9/C9*100</f>
        <v>70.9401709401709</v>
      </c>
      <c r="K9" s="370"/>
    </row>
    <row r="10" ht="13.5" spans="1:11">
      <c r="A10" s="348" t="s">
        <v>19</v>
      </c>
      <c r="B10" s="349">
        <v>250</v>
      </c>
      <c r="C10" s="349">
        <v>237</v>
      </c>
      <c r="D10" s="350">
        <f t="shared" si="0"/>
        <v>94.8</v>
      </c>
      <c r="E10" s="349">
        <v>260</v>
      </c>
      <c r="F10" s="351">
        <f t="shared" ref="F10:F23" si="1">C10-E10</f>
        <v>-23</v>
      </c>
      <c r="G10" s="350">
        <f t="shared" ref="G10:G23" si="2">F10/E10*100</f>
        <v>-8.84615384615385</v>
      </c>
      <c r="H10" s="349">
        <v>252</v>
      </c>
      <c r="I10" s="351">
        <f t="shared" ref="I10:I23" si="3">H10-C10</f>
        <v>15</v>
      </c>
      <c r="J10" s="350">
        <f t="shared" ref="J10:J23" si="4">I10/C10*100</f>
        <v>6.32911392405063</v>
      </c>
      <c r="K10" s="370"/>
    </row>
    <row r="11" ht="13.5" spans="1:11">
      <c r="A11" s="348" t="s">
        <v>20</v>
      </c>
      <c r="B11" s="349"/>
      <c r="C11" s="349">
        <v>6</v>
      </c>
      <c r="D11" s="350"/>
      <c r="E11" s="349"/>
      <c r="F11" s="351"/>
      <c r="G11" s="350"/>
      <c r="H11" s="349"/>
      <c r="I11" s="351"/>
      <c r="J11" s="350"/>
      <c r="K11" s="370"/>
    </row>
    <row r="12" ht="13.5" spans="1:11">
      <c r="A12" s="348" t="s">
        <v>21</v>
      </c>
      <c r="B12" s="349">
        <v>200</v>
      </c>
      <c r="C12" s="349">
        <v>243</v>
      </c>
      <c r="D12" s="350">
        <f t="shared" si="0"/>
        <v>121.5</v>
      </c>
      <c r="E12" s="349">
        <v>182</v>
      </c>
      <c r="F12" s="351">
        <f t="shared" si="1"/>
        <v>61</v>
      </c>
      <c r="G12" s="350">
        <f t="shared" si="2"/>
        <v>33.5164835164835</v>
      </c>
      <c r="H12" s="349">
        <v>250</v>
      </c>
      <c r="I12" s="351">
        <f t="shared" si="3"/>
        <v>7</v>
      </c>
      <c r="J12" s="350">
        <f t="shared" si="4"/>
        <v>2.88065843621399</v>
      </c>
      <c r="K12" s="370"/>
    </row>
    <row r="13" ht="13.5" spans="1:11">
      <c r="A13" s="348" t="s">
        <v>22</v>
      </c>
      <c r="B13" s="349">
        <v>300</v>
      </c>
      <c r="C13" s="349">
        <v>330</v>
      </c>
      <c r="D13" s="350">
        <f t="shared" si="0"/>
        <v>110</v>
      </c>
      <c r="E13" s="349">
        <v>328</v>
      </c>
      <c r="F13" s="351">
        <f t="shared" si="1"/>
        <v>2</v>
      </c>
      <c r="G13" s="350">
        <f t="shared" si="2"/>
        <v>0.609756097560976</v>
      </c>
      <c r="H13" s="349">
        <v>350</v>
      </c>
      <c r="I13" s="351">
        <f t="shared" si="3"/>
        <v>20</v>
      </c>
      <c r="J13" s="350">
        <f t="shared" si="4"/>
        <v>6.06060606060606</v>
      </c>
      <c r="K13" s="370"/>
    </row>
    <row r="14" ht="13.5" spans="1:11">
      <c r="A14" s="348" t="s">
        <v>23</v>
      </c>
      <c r="B14" s="349">
        <v>300</v>
      </c>
      <c r="C14" s="349">
        <v>345</v>
      </c>
      <c r="D14" s="350">
        <f t="shared" si="0"/>
        <v>115</v>
      </c>
      <c r="E14" s="349">
        <v>294</v>
      </c>
      <c r="F14" s="351">
        <f t="shared" si="1"/>
        <v>51</v>
      </c>
      <c r="G14" s="350">
        <f t="shared" si="2"/>
        <v>17.3469387755102</v>
      </c>
      <c r="H14" s="349">
        <v>350</v>
      </c>
      <c r="I14" s="351">
        <f t="shared" si="3"/>
        <v>5</v>
      </c>
      <c r="J14" s="350">
        <f t="shared" si="4"/>
        <v>1.44927536231884</v>
      </c>
      <c r="K14" s="370"/>
    </row>
    <row r="15" ht="13.5" spans="1:11">
      <c r="A15" s="348" t="s">
        <v>24</v>
      </c>
      <c r="B15" s="349">
        <v>70</v>
      </c>
      <c r="C15" s="349">
        <v>59</v>
      </c>
      <c r="D15" s="350">
        <f t="shared" si="0"/>
        <v>84.2857142857143</v>
      </c>
      <c r="E15" s="349">
        <v>65</v>
      </c>
      <c r="F15" s="351">
        <f t="shared" si="1"/>
        <v>-6</v>
      </c>
      <c r="G15" s="350">
        <f t="shared" si="2"/>
        <v>-9.23076923076923</v>
      </c>
      <c r="H15" s="349">
        <v>60</v>
      </c>
      <c r="I15" s="351">
        <f t="shared" si="3"/>
        <v>1</v>
      </c>
      <c r="J15" s="350">
        <f t="shared" si="4"/>
        <v>1.69491525423729</v>
      </c>
      <c r="K15" s="370"/>
    </row>
    <row r="16" ht="13.5" spans="1:11">
      <c r="A16" s="348" t="s">
        <v>25</v>
      </c>
      <c r="B16" s="349">
        <v>50</v>
      </c>
      <c r="C16" s="349">
        <v>204</v>
      </c>
      <c r="D16" s="350">
        <f t="shared" si="0"/>
        <v>408</v>
      </c>
      <c r="E16" s="349">
        <v>34</v>
      </c>
      <c r="F16" s="351">
        <f t="shared" si="1"/>
        <v>170</v>
      </c>
      <c r="G16" s="350">
        <f t="shared" si="2"/>
        <v>500</v>
      </c>
      <c r="H16" s="349">
        <v>150</v>
      </c>
      <c r="I16" s="351">
        <f t="shared" si="3"/>
        <v>-54</v>
      </c>
      <c r="J16" s="350">
        <f t="shared" si="4"/>
        <v>-26.4705882352941</v>
      </c>
      <c r="K16" s="370"/>
    </row>
    <row r="17" ht="13.5" spans="1:11">
      <c r="A17" s="348" t="s">
        <v>26</v>
      </c>
      <c r="B17" s="349">
        <v>130</v>
      </c>
      <c r="C17" s="349">
        <v>120</v>
      </c>
      <c r="D17" s="350">
        <f t="shared" si="0"/>
        <v>92.3076923076923</v>
      </c>
      <c r="E17" s="349">
        <v>126</v>
      </c>
      <c r="F17" s="351">
        <f t="shared" si="1"/>
        <v>-6</v>
      </c>
      <c r="G17" s="350">
        <f t="shared" si="2"/>
        <v>-4.76190476190476</v>
      </c>
      <c r="H17" s="349">
        <v>150</v>
      </c>
      <c r="I17" s="351">
        <f t="shared" si="3"/>
        <v>30</v>
      </c>
      <c r="J17" s="350">
        <f t="shared" si="4"/>
        <v>25</v>
      </c>
      <c r="K17" s="370"/>
    </row>
    <row r="18" ht="13.5" spans="1:11">
      <c r="A18" s="348" t="s">
        <v>27</v>
      </c>
      <c r="B18" s="351"/>
      <c r="C18" s="349"/>
      <c r="D18" s="352"/>
      <c r="E18" s="349">
        <v>1</v>
      </c>
      <c r="F18" s="351">
        <f t="shared" si="1"/>
        <v>-1</v>
      </c>
      <c r="G18" s="350"/>
      <c r="H18" s="351"/>
      <c r="I18" s="351">
        <f t="shared" si="3"/>
        <v>0</v>
      </c>
      <c r="J18" s="350"/>
      <c r="K18" s="370"/>
    </row>
    <row r="19" ht="13.5" spans="1:11">
      <c r="A19" s="348" t="s">
        <v>28</v>
      </c>
      <c r="B19" s="351"/>
      <c r="C19" s="349"/>
      <c r="D19" s="352"/>
      <c r="E19" s="349"/>
      <c r="F19" s="351"/>
      <c r="G19" s="350"/>
      <c r="H19" s="351"/>
      <c r="I19" s="351"/>
      <c r="J19" s="350"/>
      <c r="K19" s="370"/>
    </row>
    <row r="20" ht="13.5" spans="1:11">
      <c r="A20" s="348" t="s">
        <v>29</v>
      </c>
      <c r="B20" s="351"/>
      <c r="C20" s="349"/>
      <c r="D20" s="352"/>
      <c r="E20" s="349"/>
      <c r="F20" s="351"/>
      <c r="G20" s="350"/>
      <c r="H20" s="351"/>
      <c r="I20" s="351"/>
      <c r="J20" s="350"/>
      <c r="K20" s="370"/>
    </row>
    <row r="21" ht="13.5" spans="1:11">
      <c r="A21" s="348" t="s">
        <v>30</v>
      </c>
      <c r="B21" s="351"/>
      <c r="C21" s="351"/>
      <c r="D21" s="352"/>
      <c r="E21" s="351"/>
      <c r="F21" s="351"/>
      <c r="G21" s="350"/>
      <c r="H21" s="351"/>
      <c r="I21" s="351"/>
      <c r="J21" s="350"/>
      <c r="K21" s="370"/>
    </row>
    <row r="22" ht="13.5" spans="1:11">
      <c r="A22" s="348" t="s">
        <v>31</v>
      </c>
      <c r="B22" s="351"/>
      <c r="C22" s="351"/>
      <c r="D22" s="352"/>
      <c r="E22" s="351"/>
      <c r="F22" s="351"/>
      <c r="G22" s="350"/>
      <c r="H22" s="351"/>
      <c r="I22" s="351"/>
      <c r="J22" s="350"/>
      <c r="K22" s="370"/>
    </row>
    <row r="23" s="331" customFormat="1" spans="1:11">
      <c r="A23" s="353" t="s">
        <v>32</v>
      </c>
      <c r="B23" s="346">
        <f>B24+B25+B26+B27+B28+B29+B30+B31</f>
        <v>2210</v>
      </c>
      <c r="C23" s="346">
        <f>C24+C25+C26+C27+C28+C29+C30+C31</f>
        <v>2333</v>
      </c>
      <c r="D23" s="347">
        <f t="shared" si="0"/>
        <v>105.565610859729</v>
      </c>
      <c r="E23" s="346">
        <f>E24+E25+E26+E27+E28+E29+E30+E31</f>
        <v>2246</v>
      </c>
      <c r="F23" s="346">
        <f t="shared" si="1"/>
        <v>87</v>
      </c>
      <c r="G23" s="347">
        <f t="shared" si="2"/>
        <v>3.87355298308103</v>
      </c>
      <c r="H23" s="346">
        <f>SUM(H24:H31)</f>
        <v>2300</v>
      </c>
      <c r="I23" s="346">
        <f t="shared" si="3"/>
        <v>-33</v>
      </c>
      <c r="J23" s="347">
        <f t="shared" si="4"/>
        <v>-1.41448778396914</v>
      </c>
      <c r="K23" s="369"/>
    </row>
    <row r="24" ht="13.5" spans="1:11">
      <c r="A24" s="348" t="s">
        <v>33</v>
      </c>
      <c r="B24" s="351"/>
      <c r="C24" s="351"/>
      <c r="D24" s="352"/>
      <c r="E24" s="351"/>
      <c r="F24" s="351"/>
      <c r="G24" s="350"/>
      <c r="H24" s="351"/>
      <c r="I24" s="351"/>
      <c r="J24" s="350"/>
      <c r="K24" s="370"/>
    </row>
    <row r="25" spans="1:11">
      <c r="A25" s="348" t="s">
        <v>34</v>
      </c>
      <c r="B25" s="349">
        <v>450</v>
      </c>
      <c r="C25" s="349">
        <v>216</v>
      </c>
      <c r="D25" s="350">
        <f>C25/B25*100</f>
        <v>48</v>
      </c>
      <c r="E25" s="349">
        <v>578</v>
      </c>
      <c r="F25" s="351">
        <f t="shared" ref="F25:F32" si="5">C25-E25</f>
        <v>-362</v>
      </c>
      <c r="G25" s="350">
        <f t="shared" ref="G25:G32" si="6">F25/E25*100</f>
        <v>-62.6297577854671</v>
      </c>
      <c r="H25" s="354">
        <v>300</v>
      </c>
      <c r="I25" s="351">
        <f>B25-C25</f>
        <v>234</v>
      </c>
      <c r="J25" s="350">
        <f t="shared" ref="J25:J32" si="7">I25/C25*100</f>
        <v>108.333333333333</v>
      </c>
      <c r="K25" s="370"/>
    </row>
    <row r="26" spans="1:11">
      <c r="A26" s="348" t="s">
        <v>35</v>
      </c>
      <c r="B26" s="349">
        <v>960</v>
      </c>
      <c r="C26" s="349">
        <v>1389</v>
      </c>
      <c r="D26" s="350">
        <f>C26/B26*100</f>
        <v>144.6875</v>
      </c>
      <c r="E26" s="349">
        <v>704</v>
      </c>
      <c r="F26" s="351">
        <f t="shared" si="5"/>
        <v>685</v>
      </c>
      <c r="G26" s="350">
        <f t="shared" si="6"/>
        <v>97.3011363636364</v>
      </c>
      <c r="H26" s="354">
        <v>1200</v>
      </c>
      <c r="I26" s="351">
        <f>B26-C26</f>
        <v>-429</v>
      </c>
      <c r="J26" s="350">
        <f t="shared" si="7"/>
        <v>-30.8855291576674</v>
      </c>
      <c r="K26" s="370"/>
    </row>
    <row r="27" spans="1:11">
      <c r="A27" s="348" t="s">
        <v>36</v>
      </c>
      <c r="B27" s="349"/>
      <c r="C27" s="349"/>
      <c r="D27" s="350"/>
      <c r="E27" s="349"/>
      <c r="F27" s="351"/>
      <c r="G27" s="350"/>
      <c r="H27" s="354"/>
      <c r="I27" s="351"/>
      <c r="J27" s="350"/>
      <c r="K27" s="370"/>
    </row>
    <row r="28" spans="1:11">
      <c r="A28" s="355" t="s">
        <v>37</v>
      </c>
      <c r="B28" s="349">
        <v>800</v>
      </c>
      <c r="C28" s="349">
        <v>728</v>
      </c>
      <c r="D28" s="350">
        <f>C28/B28*100</f>
        <v>91</v>
      </c>
      <c r="E28" s="349">
        <v>964</v>
      </c>
      <c r="F28" s="351">
        <f t="shared" si="5"/>
        <v>-236</v>
      </c>
      <c r="G28" s="350">
        <f t="shared" si="6"/>
        <v>-24.4813278008299</v>
      </c>
      <c r="H28" s="354">
        <v>800</v>
      </c>
      <c r="I28" s="351">
        <f>B28-C28</f>
        <v>72</v>
      </c>
      <c r="J28" s="350">
        <f t="shared" si="7"/>
        <v>9.89010989010989</v>
      </c>
      <c r="K28" s="370"/>
    </row>
    <row r="29" ht="13.5" spans="1:11">
      <c r="A29" s="348" t="s">
        <v>38</v>
      </c>
      <c r="B29" s="348"/>
      <c r="C29" s="349"/>
      <c r="D29" s="352"/>
      <c r="E29" s="349"/>
      <c r="F29" s="348"/>
      <c r="G29" s="350"/>
      <c r="H29" s="348"/>
      <c r="I29" s="351"/>
      <c r="J29" s="350"/>
      <c r="K29" s="370"/>
    </row>
    <row r="30" ht="13.5" spans="1:11">
      <c r="A30" s="348" t="s">
        <v>39</v>
      </c>
      <c r="B30" s="348"/>
      <c r="C30" s="349"/>
      <c r="D30" s="352"/>
      <c r="E30" s="349"/>
      <c r="F30" s="348"/>
      <c r="G30" s="350"/>
      <c r="H30" s="348"/>
      <c r="I30" s="351"/>
      <c r="J30" s="350"/>
      <c r="K30" s="370"/>
    </row>
    <row r="31" ht="13.5" spans="1:11">
      <c r="A31" s="348" t="s">
        <v>40</v>
      </c>
      <c r="B31" s="348"/>
      <c r="C31" s="348"/>
      <c r="D31" s="352"/>
      <c r="E31" s="348"/>
      <c r="F31" s="348"/>
      <c r="G31" s="356"/>
      <c r="H31" s="348"/>
      <c r="I31" s="351"/>
      <c r="J31" s="350"/>
      <c r="K31" s="370"/>
    </row>
    <row r="32" ht="13.5" spans="1:11">
      <c r="A32" s="357" t="s">
        <v>41</v>
      </c>
      <c r="B32" s="358">
        <f>B23+B7</f>
        <v>5135</v>
      </c>
      <c r="C32" s="358">
        <f>C23+C7</f>
        <v>5468</v>
      </c>
      <c r="D32" s="359">
        <f t="shared" si="0"/>
        <v>106.484907497566</v>
      </c>
      <c r="E32" s="358">
        <f>E23+E7</f>
        <v>4960</v>
      </c>
      <c r="F32" s="358">
        <f t="shared" si="5"/>
        <v>508</v>
      </c>
      <c r="G32" s="359">
        <f t="shared" si="6"/>
        <v>10.241935483871</v>
      </c>
      <c r="H32" s="358">
        <f>H23+H7</f>
        <v>5632</v>
      </c>
      <c r="I32" s="358">
        <f>H32-C32</f>
        <v>164</v>
      </c>
      <c r="J32" s="359">
        <f t="shared" si="7"/>
        <v>2.99926847110461</v>
      </c>
      <c r="K32" s="371"/>
    </row>
    <row r="33" ht="13.5" spans="1:11">
      <c r="A33" s="357" t="s">
        <v>42</v>
      </c>
      <c r="B33" s="358">
        <f>B34+B100+B103+B106+B107+B108+B109</f>
        <v>49135</v>
      </c>
      <c r="C33" s="358">
        <f>C34+C100+C103+C106+C107+C108+C109</f>
        <v>81387</v>
      </c>
      <c r="D33" s="360"/>
      <c r="E33" s="358">
        <f>E34+E100+E103+E106+E107+E108+E109</f>
        <v>90734</v>
      </c>
      <c r="F33" s="358"/>
      <c r="G33" s="360"/>
      <c r="H33" s="358">
        <f>H34+H100+H103+H106+H107+H108+H109</f>
        <v>44969</v>
      </c>
      <c r="I33" s="358"/>
      <c r="J33" s="359"/>
      <c r="K33" s="371"/>
    </row>
    <row r="34" s="331" customFormat="1" spans="1:11">
      <c r="A34" s="361" t="s">
        <v>43</v>
      </c>
      <c r="B34" s="353">
        <f>B35+B42+B78</f>
        <v>30271</v>
      </c>
      <c r="C34" s="353">
        <f>C35+C42+C78</f>
        <v>62423</v>
      </c>
      <c r="D34" s="362"/>
      <c r="E34" s="353">
        <f>E35+E42+E78</f>
        <v>60654</v>
      </c>
      <c r="F34" s="353"/>
      <c r="G34" s="362"/>
      <c r="H34" s="353">
        <f>H35+H42+H78</f>
        <v>34892</v>
      </c>
      <c r="I34" s="353"/>
      <c r="J34" s="372"/>
      <c r="K34" s="369"/>
    </row>
    <row r="35" s="331" customFormat="1" spans="1:11">
      <c r="A35" s="361" t="s">
        <v>44</v>
      </c>
      <c r="B35" s="353">
        <f>SUM(B36:B41)</f>
        <v>1952</v>
      </c>
      <c r="C35" s="353">
        <f>SUM(C36:C41)</f>
        <v>1952</v>
      </c>
      <c r="D35" s="362"/>
      <c r="E35" s="353">
        <f>SUM(E36:E41)</f>
        <v>1952</v>
      </c>
      <c r="F35" s="353"/>
      <c r="G35" s="362"/>
      <c r="H35" s="353">
        <f>SUM(H36:H41)</f>
        <v>1952</v>
      </c>
      <c r="I35" s="353"/>
      <c r="J35" s="372"/>
      <c r="K35" s="369"/>
    </row>
    <row r="36" ht="13.5" spans="1:11">
      <c r="A36" s="355" t="s">
        <v>45</v>
      </c>
      <c r="B36" s="349">
        <v>378</v>
      </c>
      <c r="C36" s="349">
        <v>378</v>
      </c>
      <c r="D36" s="363"/>
      <c r="E36" s="349">
        <v>378</v>
      </c>
      <c r="F36" s="348"/>
      <c r="G36" s="363"/>
      <c r="H36" s="349">
        <v>378</v>
      </c>
      <c r="I36" s="348"/>
      <c r="J36" s="356"/>
      <c r="K36" s="370"/>
    </row>
    <row r="37" ht="13.5" spans="1:11">
      <c r="A37" s="355" t="s">
        <v>46</v>
      </c>
      <c r="B37" s="349"/>
      <c r="C37" s="349"/>
      <c r="D37" s="363"/>
      <c r="E37" s="349"/>
      <c r="F37" s="348"/>
      <c r="G37" s="363"/>
      <c r="H37" s="349"/>
      <c r="I37" s="348"/>
      <c r="J37" s="356"/>
      <c r="K37" s="370"/>
    </row>
    <row r="38" ht="13.5" spans="1:11">
      <c r="A38" s="355" t="s">
        <v>47</v>
      </c>
      <c r="B38" s="349">
        <v>473</v>
      </c>
      <c r="C38" s="349">
        <v>473</v>
      </c>
      <c r="D38" s="363"/>
      <c r="E38" s="349">
        <v>473</v>
      </c>
      <c r="F38" s="348"/>
      <c r="G38" s="363"/>
      <c r="H38" s="349">
        <v>473</v>
      </c>
      <c r="I38" s="348"/>
      <c r="J38" s="356"/>
      <c r="K38" s="370"/>
    </row>
    <row r="39" ht="13.5" spans="1:11">
      <c r="A39" s="355" t="s">
        <v>48</v>
      </c>
      <c r="B39" s="349"/>
      <c r="C39" s="349"/>
      <c r="D39" s="363"/>
      <c r="E39" s="349"/>
      <c r="F39" s="348"/>
      <c r="G39" s="363"/>
      <c r="H39" s="349"/>
      <c r="I39" s="348"/>
      <c r="J39" s="356"/>
      <c r="K39" s="370"/>
    </row>
    <row r="40" ht="13.5" spans="1:11">
      <c r="A40" s="355" t="s">
        <v>49</v>
      </c>
      <c r="B40" s="349">
        <v>733</v>
      </c>
      <c r="C40" s="349">
        <v>733</v>
      </c>
      <c r="D40" s="363"/>
      <c r="E40" s="349">
        <v>733</v>
      </c>
      <c r="F40" s="348"/>
      <c r="G40" s="363"/>
      <c r="H40" s="349">
        <v>733</v>
      </c>
      <c r="I40" s="348"/>
      <c r="J40" s="356"/>
      <c r="K40" s="370"/>
    </row>
    <row r="41" ht="13.5" spans="1:11">
      <c r="A41" s="355" t="s">
        <v>50</v>
      </c>
      <c r="B41" s="348">
        <v>368</v>
      </c>
      <c r="C41" s="348">
        <v>368</v>
      </c>
      <c r="D41" s="363"/>
      <c r="E41" s="348">
        <v>368</v>
      </c>
      <c r="F41" s="348"/>
      <c r="G41" s="363"/>
      <c r="H41" s="348">
        <v>368</v>
      </c>
      <c r="I41" s="348"/>
      <c r="J41" s="356"/>
      <c r="K41" s="370"/>
    </row>
    <row r="42" s="331" customFormat="1" spans="1:11">
      <c r="A42" s="361" t="s">
        <v>51</v>
      </c>
      <c r="B42" s="353">
        <f>SUM(B43:B77)</f>
        <v>28319</v>
      </c>
      <c r="C42" s="353">
        <f>SUM(C43:C77)</f>
        <v>54270</v>
      </c>
      <c r="D42" s="362"/>
      <c r="E42" s="353">
        <f>SUM(E43:E77)</f>
        <v>49461</v>
      </c>
      <c r="F42" s="353"/>
      <c r="G42" s="362"/>
      <c r="H42" s="353">
        <f>SUM(H43:H77)</f>
        <v>31968</v>
      </c>
      <c r="I42" s="353"/>
      <c r="J42" s="372"/>
      <c r="K42" s="369"/>
    </row>
    <row r="43" spans="1:11">
      <c r="A43" s="364" t="s">
        <v>52</v>
      </c>
      <c r="B43" s="349">
        <v>2915</v>
      </c>
      <c r="C43" s="354">
        <v>2915</v>
      </c>
      <c r="D43" s="363"/>
      <c r="E43" s="349">
        <v>2915</v>
      </c>
      <c r="F43" s="348"/>
      <c r="G43" s="363"/>
      <c r="H43" s="354">
        <v>2915</v>
      </c>
      <c r="I43" s="348"/>
      <c r="J43" s="356"/>
      <c r="K43" s="370"/>
    </row>
    <row r="44" spans="1:11">
      <c r="A44" s="364" t="s">
        <v>53</v>
      </c>
      <c r="B44" s="349">
        <v>5384</v>
      </c>
      <c r="C44" s="354">
        <v>21988</v>
      </c>
      <c r="D44" s="363"/>
      <c r="E44" s="349">
        <v>14956</v>
      </c>
      <c r="F44" s="348"/>
      <c r="G44" s="363"/>
      <c r="H44" s="354">
        <f>6375</f>
        <v>6375</v>
      </c>
      <c r="I44" s="348"/>
      <c r="J44" s="356"/>
      <c r="K44" s="370"/>
    </row>
    <row r="45" spans="1:11">
      <c r="A45" s="364" t="s">
        <v>54</v>
      </c>
      <c r="B45" s="349">
        <v>4483</v>
      </c>
      <c r="C45" s="354">
        <v>5341</v>
      </c>
      <c r="D45" s="363"/>
      <c r="E45" s="349">
        <v>6398</v>
      </c>
      <c r="F45" s="348"/>
      <c r="G45" s="363"/>
      <c r="H45" s="354">
        <v>4483</v>
      </c>
      <c r="I45" s="348"/>
      <c r="J45" s="356"/>
      <c r="K45" s="370"/>
    </row>
    <row r="46" spans="1:11">
      <c r="A46" s="364" t="s">
        <v>55</v>
      </c>
      <c r="B46" s="349">
        <v>413</v>
      </c>
      <c r="C46" s="354">
        <f>458+409</f>
        <v>867</v>
      </c>
      <c r="D46" s="363"/>
      <c r="E46" s="349">
        <v>1866</v>
      </c>
      <c r="F46" s="348"/>
      <c r="G46" s="363"/>
      <c r="H46" s="354">
        <v>648</v>
      </c>
      <c r="I46" s="348"/>
      <c r="J46" s="356"/>
      <c r="K46" s="370"/>
    </row>
    <row r="47" spans="1:11">
      <c r="A47" s="364" t="s">
        <v>56</v>
      </c>
      <c r="B47" s="349"/>
      <c r="C47" s="354"/>
      <c r="D47" s="363"/>
      <c r="E47" s="349"/>
      <c r="F47" s="348"/>
      <c r="G47" s="363"/>
      <c r="H47" s="354"/>
      <c r="I47" s="348"/>
      <c r="J47" s="356"/>
      <c r="K47" s="370"/>
    </row>
    <row r="48" spans="1:11">
      <c r="A48" s="364" t="s">
        <v>57</v>
      </c>
      <c r="B48" s="349"/>
      <c r="C48" s="354"/>
      <c r="D48" s="363"/>
      <c r="E48" s="349"/>
      <c r="F48" s="348"/>
      <c r="G48" s="363"/>
      <c r="H48" s="354"/>
      <c r="I48" s="348"/>
      <c r="J48" s="356"/>
      <c r="K48" s="370"/>
    </row>
    <row r="49" spans="1:11">
      <c r="A49" s="364" t="s">
        <v>58</v>
      </c>
      <c r="B49" s="349"/>
      <c r="C49" s="354"/>
      <c r="D49" s="363"/>
      <c r="E49" s="349">
        <v>43</v>
      </c>
      <c r="F49" s="348"/>
      <c r="G49" s="363"/>
      <c r="H49" s="354">
        <v>24</v>
      </c>
      <c r="I49" s="348"/>
      <c r="J49" s="356"/>
      <c r="K49" s="370"/>
    </row>
    <row r="50" spans="1:11">
      <c r="A50" s="364" t="s">
        <v>59</v>
      </c>
      <c r="B50" s="349"/>
      <c r="C50" s="354">
        <v>200</v>
      </c>
      <c r="D50" s="363"/>
      <c r="E50" s="349">
        <v>200</v>
      </c>
      <c r="F50" s="348"/>
      <c r="G50" s="363"/>
      <c r="H50" s="354"/>
      <c r="I50" s="348"/>
      <c r="J50" s="356"/>
      <c r="K50" s="370"/>
    </row>
    <row r="51" spans="1:11">
      <c r="A51" s="364" t="s">
        <v>60</v>
      </c>
      <c r="B51" s="349">
        <v>1759</v>
      </c>
      <c r="C51" s="354">
        <v>1759</v>
      </c>
      <c r="D51" s="363"/>
      <c r="E51" s="349">
        <v>1867</v>
      </c>
      <c r="F51" s="348"/>
      <c r="G51" s="363"/>
      <c r="H51" s="354">
        <v>1759</v>
      </c>
      <c r="I51" s="348"/>
      <c r="J51" s="356"/>
      <c r="K51" s="370"/>
    </row>
    <row r="52" spans="1:11">
      <c r="A52" s="364" t="s">
        <v>61</v>
      </c>
      <c r="B52" s="349"/>
      <c r="C52" s="354"/>
      <c r="D52" s="363"/>
      <c r="E52" s="349"/>
      <c r="F52" s="348"/>
      <c r="G52" s="363"/>
      <c r="H52" s="354"/>
      <c r="I52" s="348"/>
      <c r="J52" s="356"/>
      <c r="K52" s="370"/>
    </row>
    <row r="53" spans="1:11">
      <c r="A53" s="364" t="s">
        <v>62</v>
      </c>
      <c r="B53" s="349"/>
      <c r="C53" s="354"/>
      <c r="D53" s="363"/>
      <c r="E53" s="349"/>
      <c r="F53" s="348"/>
      <c r="G53" s="363"/>
      <c r="H53" s="354"/>
      <c r="I53" s="348"/>
      <c r="J53" s="356"/>
      <c r="K53" s="370"/>
    </row>
    <row r="54" spans="1:11">
      <c r="A54" s="364" t="s">
        <v>63</v>
      </c>
      <c r="B54" s="349"/>
      <c r="C54" s="354"/>
      <c r="D54" s="363"/>
      <c r="E54" s="349"/>
      <c r="F54" s="348"/>
      <c r="G54" s="363"/>
      <c r="H54" s="354"/>
      <c r="I54" s="348"/>
      <c r="J54" s="356"/>
      <c r="K54" s="370"/>
    </row>
    <row r="55" spans="1:11">
      <c r="A55" s="364" t="s">
        <v>64</v>
      </c>
      <c r="B55" s="349">
        <v>3012</v>
      </c>
      <c r="C55" s="354">
        <f>4277+895</f>
        <v>5172</v>
      </c>
      <c r="D55" s="363"/>
      <c r="E55" s="349">
        <f>3709+643</f>
        <v>4352</v>
      </c>
      <c r="F55" s="348"/>
      <c r="G55" s="363"/>
      <c r="H55" s="354">
        <v>2355</v>
      </c>
      <c r="I55" s="348"/>
      <c r="J55" s="356"/>
      <c r="K55" s="370"/>
    </row>
    <row r="56" spans="1:11">
      <c r="A56" s="364" t="s">
        <v>65</v>
      </c>
      <c r="B56" s="349"/>
      <c r="C56" s="354"/>
      <c r="D56" s="363"/>
      <c r="E56" s="349"/>
      <c r="F56" s="348"/>
      <c r="G56" s="363"/>
      <c r="H56" s="354"/>
      <c r="I56" s="348"/>
      <c r="J56" s="356"/>
      <c r="K56" s="370"/>
    </row>
    <row r="57" spans="1:11">
      <c r="A57" s="364" t="s">
        <v>66</v>
      </c>
      <c r="B57" s="349"/>
      <c r="C57" s="354"/>
      <c r="D57" s="363"/>
      <c r="E57" s="349"/>
      <c r="F57" s="348"/>
      <c r="G57" s="363"/>
      <c r="H57" s="354"/>
      <c r="I57" s="348"/>
      <c r="J57" s="356"/>
      <c r="K57" s="370"/>
    </row>
    <row r="58" spans="1:11">
      <c r="A58" s="364" t="s">
        <v>67</v>
      </c>
      <c r="B58" s="349"/>
      <c r="C58" s="354"/>
      <c r="D58" s="363"/>
      <c r="E58" s="349"/>
      <c r="F58" s="348"/>
      <c r="G58" s="363"/>
      <c r="H58" s="354"/>
      <c r="I58" s="348"/>
      <c r="J58" s="356"/>
      <c r="K58" s="370"/>
    </row>
    <row r="59" spans="1:11">
      <c r="A59" s="364" t="s">
        <v>68</v>
      </c>
      <c r="B59" s="349">
        <v>2</v>
      </c>
      <c r="C59" s="354">
        <v>472</v>
      </c>
      <c r="D59" s="363"/>
      <c r="E59" s="349">
        <v>86</v>
      </c>
      <c r="F59" s="348"/>
      <c r="G59" s="363"/>
      <c r="H59" s="354">
        <v>49</v>
      </c>
      <c r="I59" s="348"/>
      <c r="J59" s="356"/>
      <c r="K59" s="370"/>
    </row>
    <row r="60" spans="1:11">
      <c r="A60" s="364" t="s">
        <v>69</v>
      </c>
      <c r="B60" s="349">
        <f>566+1000</f>
        <v>1566</v>
      </c>
      <c r="C60" s="354">
        <f>3352+26+500</f>
        <v>3878</v>
      </c>
      <c r="D60" s="363"/>
      <c r="E60" s="349">
        <f>4349+46</f>
        <v>4395</v>
      </c>
      <c r="F60" s="348"/>
      <c r="G60" s="363"/>
      <c r="H60" s="354">
        <v>3371</v>
      </c>
      <c r="I60" s="348"/>
      <c r="J60" s="356"/>
      <c r="K60" s="370"/>
    </row>
    <row r="61" spans="1:11">
      <c r="A61" s="364" t="s">
        <v>70</v>
      </c>
      <c r="B61" s="349"/>
      <c r="C61" s="354"/>
      <c r="D61" s="363"/>
      <c r="E61" s="349"/>
      <c r="F61" s="348"/>
      <c r="G61" s="363"/>
      <c r="H61" s="354"/>
      <c r="I61" s="348"/>
      <c r="J61" s="356"/>
      <c r="K61" s="370"/>
    </row>
    <row r="62" spans="1:11">
      <c r="A62" s="364" t="s">
        <v>71</v>
      </c>
      <c r="B62" s="349"/>
      <c r="C62" s="354">
        <v>192</v>
      </c>
      <c r="D62" s="363"/>
      <c r="E62" s="349">
        <f>200+36</f>
        <v>236</v>
      </c>
      <c r="F62" s="348"/>
      <c r="G62" s="363"/>
      <c r="H62" s="354">
        <v>179</v>
      </c>
      <c r="I62" s="348"/>
      <c r="J62" s="356"/>
      <c r="K62" s="370"/>
    </row>
    <row r="63" spans="1:11">
      <c r="A63" s="364" t="s">
        <v>72</v>
      </c>
      <c r="B63" s="349">
        <f>3614+145+444+66+57+500</f>
        <v>4826</v>
      </c>
      <c r="C63" s="354">
        <f>5630+409</f>
        <v>6039</v>
      </c>
      <c r="D63" s="363"/>
      <c r="E63" s="349">
        <f>4964+490</f>
        <v>5454</v>
      </c>
      <c r="F63" s="348"/>
      <c r="G63" s="363"/>
      <c r="H63" s="354">
        <v>5356</v>
      </c>
      <c r="I63" s="348"/>
      <c r="J63" s="356"/>
      <c r="K63" s="370"/>
    </row>
    <row r="64" spans="1:11">
      <c r="A64" s="364" t="s">
        <v>73</v>
      </c>
      <c r="B64" s="349">
        <f>410+54+15+1+905</f>
        <v>1385</v>
      </c>
      <c r="C64" s="354">
        <f>2876+93</f>
        <v>2969</v>
      </c>
      <c r="D64" s="363"/>
      <c r="E64" s="349">
        <v>1967</v>
      </c>
      <c r="F64" s="348"/>
      <c r="G64" s="363"/>
      <c r="H64" s="354">
        <v>2549</v>
      </c>
      <c r="I64" s="348"/>
      <c r="J64" s="356"/>
      <c r="K64" s="370"/>
    </row>
    <row r="65" spans="1:11">
      <c r="A65" s="364" t="s">
        <v>74</v>
      </c>
      <c r="B65" s="349">
        <v>13</v>
      </c>
      <c r="C65" s="354">
        <v>238</v>
      </c>
      <c r="D65" s="363"/>
      <c r="E65" s="349">
        <v>238</v>
      </c>
      <c r="F65" s="348"/>
      <c r="G65" s="363"/>
      <c r="H65" s="354">
        <v>238</v>
      </c>
      <c r="I65" s="348"/>
      <c r="J65" s="356"/>
      <c r="K65" s="370"/>
    </row>
    <row r="66" spans="1:11">
      <c r="A66" s="364" t="s">
        <v>75</v>
      </c>
      <c r="B66" s="349"/>
      <c r="C66" s="354"/>
      <c r="D66" s="363"/>
      <c r="E66" s="349"/>
      <c r="F66" s="348"/>
      <c r="G66" s="363"/>
      <c r="H66" s="354"/>
      <c r="I66" s="348"/>
      <c r="J66" s="356"/>
      <c r="K66" s="370"/>
    </row>
    <row r="67" spans="1:11">
      <c r="A67" s="364" t="s">
        <v>76</v>
      </c>
      <c r="B67" s="349">
        <f>379+149+32+555+380+380</f>
        <v>1875</v>
      </c>
      <c r="C67" s="354">
        <v>1658</v>
      </c>
      <c r="D67" s="363"/>
      <c r="E67" s="349">
        <v>2909</v>
      </c>
      <c r="F67" s="348"/>
      <c r="G67" s="363"/>
      <c r="H67" s="354">
        <v>1487</v>
      </c>
      <c r="I67" s="348"/>
      <c r="J67" s="356"/>
      <c r="K67" s="370"/>
    </row>
    <row r="68" spans="1:11">
      <c r="A68" s="364" t="s">
        <v>77</v>
      </c>
      <c r="B68" s="349">
        <f>342+194+93</f>
        <v>629</v>
      </c>
      <c r="C68" s="354">
        <f>296+93</f>
        <v>389</v>
      </c>
      <c r="D68" s="363"/>
      <c r="E68" s="349">
        <f>216+626</f>
        <v>842</v>
      </c>
      <c r="F68" s="348"/>
      <c r="G68" s="363"/>
      <c r="H68" s="354">
        <v>56</v>
      </c>
      <c r="I68" s="348"/>
      <c r="J68" s="356"/>
      <c r="K68" s="370"/>
    </row>
    <row r="69" spans="1:11">
      <c r="A69" s="364" t="s">
        <v>78</v>
      </c>
      <c r="B69" s="349"/>
      <c r="C69" s="354">
        <v>137</v>
      </c>
      <c r="D69" s="363"/>
      <c r="E69" s="349"/>
      <c r="F69" s="348"/>
      <c r="G69" s="363"/>
      <c r="H69" s="354"/>
      <c r="I69" s="348"/>
      <c r="J69" s="356"/>
      <c r="K69" s="370"/>
    </row>
    <row r="70" spans="1:11">
      <c r="A70" s="364" t="s">
        <v>79</v>
      </c>
      <c r="B70" s="349"/>
      <c r="C70" s="354"/>
      <c r="D70" s="363"/>
      <c r="E70" s="349"/>
      <c r="F70" s="348"/>
      <c r="G70" s="363"/>
      <c r="H70" s="354"/>
      <c r="I70" s="348"/>
      <c r="J70" s="356"/>
      <c r="K70" s="370"/>
    </row>
    <row r="71" spans="1:11">
      <c r="A71" s="364" t="s">
        <v>80</v>
      </c>
      <c r="B71" s="349"/>
      <c r="C71" s="354"/>
      <c r="D71" s="363"/>
      <c r="E71" s="349"/>
      <c r="F71" s="348"/>
      <c r="G71" s="363"/>
      <c r="H71" s="354"/>
      <c r="I71" s="348"/>
      <c r="J71" s="356"/>
      <c r="K71" s="370"/>
    </row>
    <row r="72" spans="1:11">
      <c r="A72" s="364" t="s">
        <v>81</v>
      </c>
      <c r="B72" s="349"/>
      <c r="C72" s="354"/>
      <c r="D72" s="363"/>
      <c r="E72" s="349"/>
      <c r="F72" s="348"/>
      <c r="G72" s="363"/>
      <c r="H72" s="354"/>
      <c r="I72" s="348"/>
      <c r="J72" s="356"/>
      <c r="K72" s="370"/>
    </row>
    <row r="73" spans="1:11">
      <c r="A73" s="364" t="s">
        <v>82</v>
      </c>
      <c r="B73" s="349">
        <v>32</v>
      </c>
      <c r="C73" s="354">
        <v>26</v>
      </c>
      <c r="D73" s="363"/>
      <c r="E73" s="349">
        <v>29</v>
      </c>
      <c r="F73" s="348"/>
      <c r="G73" s="363"/>
      <c r="H73" s="354">
        <v>25</v>
      </c>
      <c r="I73" s="348"/>
      <c r="J73" s="356"/>
      <c r="K73" s="370"/>
    </row>
    <row r="74" spans="1:11">
      <c r="A74" s="364" t="s">
        <v>83</v>
      </c>
      <c r="B74" s="349"/>
      <c r="C74" s="354"/>
      <c r="D74" s="363"/>
      <c r="E74" s="349"/>
      <c r="F74" s="348"/>
      <c r="G74" s="363"/>
      <c r="H74" s="354"/>
      <c r="I74" s="348"/>
      <c r="J74" s="356"/>
      <c r="K74" s="370"/>
    </row>
    <row r="75" spans="1:11">
      <c r="A75" s="364" t="s">
        <v>84</v>
      </c>
      <c r="B75" s="349"/>
      <c r="C75" s="354">
        <v>2</v>
      </c>
      <c r="D75" s="363"/>
      <c r="E75" s="349">
        <v>521</v>
      </c>
      <c r="F75" s="348"/>
      <c r="G75" s="363"/>
      <c r="H75" s="354"/>
      <c r="I75" s="348"/>
      <c r="J75" s="356"/>
      <c r="K75" s="370"/>
    </row>
    <row r="76" spans="1:11">
      <c r="A76" s="364" t="s">
        <v>85</v>
      </c>
      <c r="B76" s="349"/>
      <c r="C76" s="354"/>
      <c r="D76" s="363"/>
      <c r="E76" s="349"/>
      <c r="F76" s="348"/>
      <c r="G76" s="363"/>
      <c r="H76" s="354"/>
      <c r="I76" s="348"/>
      <c r="J76" s="356"/>
      <c r="K76" s="370"/>
    </row>
    <row r="77" spans="1:11">
      <c r="A77" s="364" t="s">
        <v>86</v>
      </c>
      <c r="B77" s="349">
        <f>16+6+3</f>
        <v>25</v>
      </c>
      <c r="C77" s="354">
        <v>28</v>
      </c>
      <c r="D77" s="363"/>
      <c r="E77" s="349">
        <v>187</v>
      </c>
      <c r="F77" s="348"/>
      <c r="G77" s="363"/>
      <c r="H77" s="354">
        <v>99</v>
      </c>
      <c r="I77" s="348"/>
      <c r="J77" s="356"/>
      <c r="K77" s="370"/>
    </row>
    <row r="78" s="331" customFormat="1" spans="1:11">
      <c r="A78" s="361" t="s">
        <v>87</v>
      </c>
      <c r="B78" s="353">
        <f>SUM(B79:B99)</f>
        <v>0</v>
      </c>
      <c r="C78" s="353">
        <f>SUM(C79:C99)</f>
        <v>6201</v>
      </c>
      <c r="D78" s="372"/>
      <c r="E78" s="353">
        <f>SUM(E79:E99)</f>
        <v>9241</v>
      </c>
      <c r="F78" s="353"/>
      <c r="G78" s="372"/>
      <c r="H78" s="353">
        <f>SUM(H79:H99)</f>
        <v>972</v>
      </c>
      <c r="I78" s="353"/>
      <c r="J78" s="372"/>
      <c r="K78" s="369"/>
    </row>
    <row r="79" spans="1:11">
      <c r="A79" s="364" t="s">
        <v>88</v>
      </c>
      <c r="B79" s="348"/>
      <c r="C79" s="354">
        <v>2553</v>
      </c>
      <c r="D79" s="363"/>
      <c r="E79" s="349">
        <v>3663</v>
      </c>
      <c r="F79" s="348"/>
      <c r="G79" s="363"/>
      <c r="H79" s="348">
        <v>18</v>
      </c>
      <c r="I79" s="348"/>
      <c r="J79" s="356"/>
      <c r="K79" s="370"/>
    </row>
    <row r="80" spans="1:11">
      <c r="A80" s="364" t="s">
        <v>89</v>
      </c>
      <c r="B80" s="348"/>
      <c r="C80" s="354"/>
      <c r="D80" s="363"/>
      <c r="E80" s="349"/>
      <c r="F80" s="348"/>
      <c r="G80" s="363"/>
      <c r="H80" s="348"/>
      <c r="I80" s="348"/>
      <c r="J80" s="356"/>
      <c r="K80" s="370"/>
    </row>
    <row r="81" spans="1:11">
      <c r="A81" s="364" t="s">
        <v>90</v>
      </c>
      <c r="B81" s="348"/>
      <c r="C81" s="354"/>
      <c r="D81" s="363"/>
      <c r="E81" s="349"/>
      <c r="F81" s="348"/>
      <c r="G81" s="363"/>
      <c r="H81" s="348"/>
      <c r="I81" s="348"/>
      <c r="J81" s="356"/>
      <c r="K81" s="370"/>
    </row>
    <row r="82" spans="1:11">
      <c r="A82" s="364" t="s">
        <v>91</v>
      </c>
      <c r="B82" s="348"/>
      <c r="C82" s="354"/>
      <c r="D82" s="363"/>
      <c r="E82" s="349"/>
      <c r="F82" s="348"/>
      <c r="G82" s="363"/>
      <c r="H82" s="348"/>
      <c r="I82" s="348"/>
      <c r="J82" s="356"/>
      <c r="K82" s="370"/>
    </row>
    <row r="83" spans="1:11">
      <c r="A83" s="364" t="s">
        <v>92</v>
      </c>
      <c r="B83" s="348"/>
      <c r="C83" s="354"/>
      <c r="D83" s="363"/>
      <c r="E83" s="349">
        <v>576</v>
      </c>
      <c r="F83" s="348"/>
      <c r="G83" s="363"/>
      <c r="H83" s="348"/>
      <c r="I83" s="348"/>
      <c r="J83" s="356"/>
      <c r="K83" s="370"/>
    </row>
    <row r="84" spans="1:11">
      <c r="A84" s="364" t="s">
        <v>93</v>
      </c>
      <c r="B84" s="348"/>
      <c r="C84" s="354"/>
      <c r="D84" s="363"/>
      <c r="E84" s="349"/>
      <c r="F84" s="348"/>
      <c r="G84" s="363"/>
      <c r="H84" s="348"/>
      <c r="I84" s="348"/>
      <c r="J84" s="356"/>
      <c r="K84" s="370"/>
    </row>
    <row r="85" spans="1:11">
      <c r="A85" s="364" t="s">
        <v>94</v>
      </c>
      <c r="B85" s="348"/>
      <c r="C85" s="354">
        <v>3520</v>
      </c>
      <c r="D85" s="363"/>
      <c r="E85" s="349"/>
      <c r="F85" s="348"/>
      <c r="G85" s="363"/>
      <c r="H85" s="348"/>
      <c r="I85" s="348"/>
      <c r="J85" s="356"/>
      <c r="K85" s="370"/>
    </row>
    <row r="86" spans="1:11">
      <c r="A86" s="364" t="s">
        <v>95</v>
      </c>
      <c r="B86" s="348"/>
      <c r="C86" s="354">
        <v>27</v>
      </c>
      <c r="D86" s="363"/>
      <c r="E86" s="349">
        <f>32+7</f>
        <v>39</v>
      </c>
      <c r="F86" s="348"/>
      <c r="G86" s="363"/>
      <c r="H86" s="348">
        <v>10</v>
      </c>
      <c r="I86" s="348"/>
      <c r="J86" s="356"/>
      <c r="K86" s="370"/>
    </row>
    <row r="87" spans="1:11">
      <c r="A87" s="364" t="s">
        <v>96</v>
      </c>
      <c r="B87" s="348"/>
      <c r="C87" s="354">
        <v>57</v>
      </c>
      <c r="D87" s="363"/>
      <c r="E87" s="349">
        <v>54</v>
      </c>
      <c r="F87" s="348"/>
      <c r="G87" s="363"/>
      <c r="H87" s="348">
        <v>61</v>
      </c>
      <c r="I87" s="348"/>
      <c r="J87" s="356"/>
      <c r="K87" s="370"/>
    </row>
    <row r="88" spans="1:11">
      <c r="A88" s="364" t="s">
        <v>97</v>
      </c>
      <c r="B88" s="348"/>
      <c r="C88" s="354">
        <v>400</v>
      </c>
      <c r="D88" s="363"/>
      <c r="E88" s="349">
        <f>4708+2060</f>
        <v>6768</v>
      </c>
      <c r="F88" s="348"/>
      <c r="G88" s="363"/>
      <c r="H88" s="348"/>
      <c r="I88" s="348"/>
      <c r="J88" s="356"/>
      <c r="K88" s="370"/>
    </row>
    <row r="89" spans="1:11">
      <c r="A89" s="364" t="s">
        <v>98</v>
      </c>
      <c r="B89" s="348"/>
      <c r="C89" s="354">
        <v>-3300</v>
      </c>
      <c r="D89" s="363"/>
      <c r="E89" s="349">
        <v>-3379</v>
      </c>
      <c r="F89" s="348"/>
      <c r="G89" s="363"/>
      <c r="H89" s="348"/>
      <c r="I89" s="348"/>
      <c r="J89" s="356"/>
      <c r="K89" s="370"/>
    </row>
    <row r="90" spans="1:11">
      <c r="A90" s="364" t="s">
        <v>99</v>
      </c>
      <c r="B90" s="348"/>
      <c r="C90" s="354">
        <f>592+56</f>
        <v>648</v>
      </c>
      <c r="D90" s="363"/>
      <c r="E90" s="349">
        <f>1207+180</f>
        <v>1387</v>
      </c>
      <c r="F90" s="348"/>
      <c r="G90" s="363"/>
      <c r="H90" s="348">
        <v>577</v>
      </c>
      <c r="I90" s="348"/>
      <c r="J90" s="356"/>
      <c r="K90" s="370"/>
    </row>
    <row r="91" spans="1:11">
      <c r="A91" s="364" t="s">
        <v>100</v>
      </c>
      <c r="B91" s="348"/>
      <c r="C91" s="354">
        <v>342</v>
      </c>
      <c r="D91" s="363"/>
      <c r="E91" s="349">
        <v>24</v>
      </c>
      <c r="F91" s="348"/>
      <c r="G91" s="363"/>
      <c r="H91" s="348">
        <v>306</v>
      </c>
      <c r="I91" s="348"/>
      <c r="J91" s="356"/>
      <c r="K91" s="370"/>
    </row>
    <row r="92" spans="1:11">
      <c r="A92" s="364" t="s">
        <v>101</v>
      </c>
      <c r="B92" s="348"/>
      <c r="C92" s="354">
        <v>137</v>
      </c>
      <c r="D92" s="363"/>
      <c r="E92" s="349">
        <f>123+2</f>
        <v>125</v>
      </c>
      <c r="F92" s="348"/>
      <c r="G92" s="363"/>
      <c r="H92" s="348"/>
      <c r="I92" s="348"/>
      <c r="J92" s="356"/>
      <c r="K92" s="370"/>
    </row>
    <row r="93" spans="1:11">
      <c r="A93" s="364" t="s">
        <v>102</v>
      </c>
      <c r="B93" s="348"/>
      <c r="C93" s="354">
        <v>1750</v>
      </c>
      <c r="D93" s="363"/>
      <c r="E93" s="349"/>
      <c r="F93" s="348"/>
      <c r="G93" s="363"/>
      <c r="H93" s="348"/>
      <c r="I93" s="348"/>
      <c r="J93" s="356"/>
      <c r="K93" s="370"/>
    </row>
    <row r="94" spans="1:11">
      <c r="A94" s="364" t="s">
        <v>103</v>
      </c>
      <c r="B94" s="348"/>
      <c r="C94" s="354">
        <v>67</v>
      </c>
      <c r="D94" s="363"/>
      <c r="E94" s="349">
        <f>-7-104</f>
        <v>-111</v>
      </c>
      <c r="F94" s="348"/>
      <c r="G94" s="363"/>
      <c r="H94" s="348"/>
      <c r="I94" s="348"/>
      <c r="J94" s="356"/>
      <c r="K94" s="370"/>
    </row>
    <row r="95" spans="1:11">
      <c r="A95" s="364" t="s">
        <v>104</v>
      </c>
      <c r="B95" s="348"/>
      <c r="C95" s="354"/>
      <c r="D95" s="363"/>
      <c r="E95" s="349">
        <v>2</v>
      </c>
      <c r="F95" s="348"/>
      <c r="G95" s="363"/>
      <c r="H95" s="348"/>
      <c r="I95" s="348"/>
      <c r="J95" s="356"/>
      <c r="K95" s="370"/>
    </row>
    <row r="96" spans="1:11">
      <c r="A96" s="364" t="s">
        <v>105</v>
      </c>
      <c r="B96" s="348"/>
      <c r="C96" s="354"/>
      <c r="D96" s="363"/>
      <c r="E96" s="349"/>
      <c r="F96" s="348"/>
      <c r="G96" s="363"/>
      <c r="H96" s="348"/>
      <c r="I96" s="348"/>
      <c r="J96" s="356"/>
      <c r="K96" s="370"/>
    </row>
    <row r="97" spans="1:11">
      <c r="A97" s="364" t="s">
        <v>106</v>
      </c>
      <c r="B97" s="348"/>
      <c r="C97" s="354"/>
      <c r="D97" s="363"/>
      <c r="E97" s="349"/>
      <c r="F97" s="348"/>
      <c r="G97" s="363"/>
      <c r="H97" s="348"/>
      <c r="I97" s="348"/>
      <c r="J97" s="356"/>
      <c r="K97" s="370"/>
    </row>
    <row r="98" spans="1:11">
      <c r="A98" s="364" t="s">
        <v>107</v>
      </c>
      <c r="B98" s="348"/>
      <c r="C98" s="354"/>
      <c r="D98" s="363"/>
      <c r="E98" s="349">
        <v>93</v>
      </c>
      <c r="F98" s="348"/>
      <c r="G98" s="363"/>
      <c r="H98" s="348"/>
      <c r="I98" s="348"/>
      <c r="J98" s="356"/>
      <c r="K98" s="370"/>
    </row>
    <row r="99" spans="1:11">
      <c r="A99" s="364" t="s">
        <v>40</v>
      </c>
      <c r="B99" s="348"/>
      <c r="C99" s="354"/>
      <c r="D99" s="363"/>
      <c r="E99" s="349"/>
      <c r="F99" s="348"/>
      <c r="G99" s="363"/>
      <c r="H99" s="348"/>
      <c r="I99" s="348"/>
      <c r="J99" s="356"/>
      <c r="K99" s="370"/>
    </row>
    <row r="100" s="331" customFormat="1" spans="1:11">
      <c r="A100" s="361" t="s">
        <v>108</v>
      </c>
      <c r="B100" s="353">
        <f>SUM(B101:B102)</f>
        <v>0</v>
      </c>
      <c r="C100" s="373">
        <f>SUM(C101:C102)</f>
        <v>0</v>
      </c>
      <c r="D100" s="362"/>
      <c r="E100" s="373">
        <f>SUM(E101:E102)</f>
        <v>0</v>
      </c>
      <c r="F100" s="353"/>
      <c r="G100" s="362"/>
      <c r="H100" s="353">
        <f>SUM(H101:H102)</f>
        <v>0</v>
      </c>
      <c r="I100" s="353"/>
      <c r="J100" s="372"/>
      <c r="K100" s="380"/>
    </row>
    <row r="101" spans="1:11">
      <c r="A101" s="355" t="s">
        <v>109</v>
      </c>
      <c r="B101" s="348"/>
      <c r="C101" s="349"/>
      <c r="D101" s="363"/>
      <c r="E101" s="349"/>
      <c r="F101" s="348"/>
      <c r="G101" s="363"/>
      <c r="H101" s="348"/>
      <c r="I101" s="348"/>
      <c r="J101" s="356"/>
      <c r="K101" s="381"/>
    </row>
    <row r="102" spans="1:11">
      <c r="A102" s="355" t="s">
        <v>110</v>
      </c>
      <c r="B102" s="348"/>
      <c r="C102" s="349"/>
      <c r="D102" s="363"/>
      <c r="E102" s="349"/>
      <c r="F102" s="348"/>
      <c r="G102" s="363"/>
      <c r="H102" s="348"/>
      <c r="I102" s="348"/>
      <c r="J102" s="356"/>
      <c r="K102" s="381"/>
    </row>
    <row r="103" s="331" customFormat="1" spans="1:11">
      <c r="A103" s="361" t="s">
        <v>111</v>
      </c>
      <c r="B103" s="353">
        <f>SUM(B104:B105)</f>
        <v>18864</v>
      </c>
      <c r="C103" s="373">
        <f>SUM(C104:C105)</f>
        <v>16464</v>
      </c>
      <c r="D103" s="362"/>
      <c r="E103" s="373">
        <f>SUM(E104:E105)</f>
        <v>20641</v>
      </c>
      <c r="F103" s="353"/>
      <c r="G103" s="362"/>
      <c r="H103" s="353">
        <f>SUM(H104:H105)</f>
        <v>5074</v>
      </c>
      <c r="I103" s="353"/>
      <c r="J103" s="372"/>
      <c r="K103" s="380"/>
    </row>
    <row r="104" spans="1:11">
      <c r="A104" s="355" t="s">
        <v>112</v>
      </c>
      <c r="B104" s="348">
        <v>18864</v>
      </c>
      <c r="C104" s="349">
        <v>16464</v>
      </c>
      <c r="D104" s="363"/>
      <c r="E104" s="349">
        <v>20641</v>
      </c>
      <c r="F104" s="348"/>
      <c r="G104" s="363"/>
      <c r="H104" s="374">
        <v>5074</v>
      </c>
      <c r="I104" s="348"/>
      <c r="J104" s="356"/>
      <c r="K104" s="381"/>
    </row>
    <row r="105" spans="1:11">
      <c r="A105" s="355" t="s">
        <v>113</v>
      </c>
      <c r="B105" s="348"/>
      <c r="C105" s="349"/>
      <c r="D105" s="363"/>
      <c r="E105" s="349"/>
      <c r="F105" s="348"/>
      <c r="G105" s="363"/>
      <c r="H105" s="348"/>
      <c r="I105" s="348"/>
      <c r="J105" s="356"/>
      <c r="K105" s="381"/>
    </row>
    <row r="106" s="331" customFormat="1" spans="1:11">
      <c r="A106" s="361" t="s">
        <v>114</v>
      </c>
      <c r="B106" s="353"/>
      <c r="C106" s="373"/>
      <c r="D106" s="362"/>
      <c r="E106" s="373"/>
      <c r="F106" s="353"/>
      <c r="G106" s="362"/>
      <c r="H106" s="353">
        <v>4670</v>
      </c>
      <c r="I106" s="353"/>
      <c r="J106" s="372"/>
      <c r="K106" s="369"/>
    </row>
    <row r="107" s="331" customFormat="1" spans="1:11">
      <c r="A107" s="361" t="s">
        <v>115</v>
      </c>
      <c r="B107" s="353"/>
      <c r="C107" s="373">
        <v>2500</v>
      </c>
      <c r="D107" s="362"/>
      <c r="E107" s="373">
        <v>8625</v>
      </c>
      <c r="F107" s="353"/>
      <c r="G107" s="362"/>
      <c r="H107" s="353"/>
      <c r="I107" s="353"/>
      <c r="J107" s="372"/>
      <c r="K107" s="380"/>
    </row>
    <row r="108" s="331" customFormat="1" spans="1:11">
      <c r="A108" s="361" t="s">
        <v>116</v>
      </c>
      <c r="B108" s="353"/>
      <c r="C108" s="373"/>
      <c r="D108" s="362"/>
      <c r="E108" s="373"/>
      <c r="F108" s="353"/>
      <c r="G108" s="362"/>
      <c r="H108" s="353"/>
      <c r="I108" s="353"/>
      <c r="J108" s="372"/>
      <c r="K108" s="380"/>
    </row>
    <row r="109" s="331" customFormat="1" spans="1:11">
      <c r="A109" s="375" t="s">
        <v>117</v>
      </c>
      <c r="B109" s="353"/>
      <c r="C109" s="353"/>
      <c r="D109" s="362"/>
      <c r="E109" s="353">
        <v>814</v>
      </c>
      <c r="F109" s="353"/>
      <c r="G109" s="362"/>
      <c r="H109" s="353">
        <v>333</v>
      </c>
      <c r="I109" s="353"/>
      <c r="J109" s="372"/>
      <c r="K109" s="369"/>
    </row>
    <row r="110" s="331" customFormat="1" spans="1:11">
      <c r="A110" s="376" t="s">
        <v>118</v>
      </c>
      <c r="B110" s="377">
        <f>B32+B33</f>
        <v>54270</v>
      </c>
      <c r="C110" s="377">
        <f>C32+C33</f>
        <v>86855</v>
      </c>
      <c r="D110" s="378"/>
      <c r="E110" s="377">
        <f>E32+E33</f>
        <v>95694</v>
      </c>
      <c r="F110" s="377"/>
      <c r="G110" s="379"/>
      <c r="H110" s="377">
        <f>H32+H33</f>
        <v>50601</v>
      </c>
      <c r="I110" s="377"/>
      <c r="J110" s="378"/>
      <c r="K110" s="382"/>
    </row>
    <row r="111" hidden="1" spans="2:3">
      <c r="B111" s="332" t="s">
        <v>119</v>
      </c>
      <c r="C111" s="332">
        <v>63579</v>
      </c>
    </row>
    <row r="112" hidden="1" spans="2:3">
      <c r="B112" s="332" t="s">
        <v>120</v>
      </c>
      <c r="C112" s="332">
        <v>4161</v>
      </c>
    </row>
    <row r="113" hidden="1" spans="2:3">
      <c r="B113" s="332" t="s">
        <v>121</v>
      </c>
      <c r="C113" s="332">
        <v>11054</v>
      </c>
    </row>
    <row r="114" hidden="1" spans="2:3">
      <c r="B114" s="332" t="s">
        <v>122</v>
      </c>
      <c r="C114" s="332">
        <f>SUM(C111:C113)</f>
        <v>78794</v>
      </c>
    </row>
    <row r="115" hidden="1" spans="2:3">
      <c r="B115" s="332" t="s">
        <v>123</v>
      </c>
      <c r="C115" s="332">
        <f>C110-C114</f>
        <v>8061</v>
      </c>
    </row>
    <row r="116" hidden="1"/>
  </sheetData>
  <autoFilter ref="A6:K115">
    <extLst/>
  </autoFilter>
  <mergeCells count="12">
    <mergeCell ref="A2:K2"/>
    <mergeCell ref="B4:G4"/>
    <mergeCell ref="H4:J4"/>
    <mergeCell ref="F5:G5"/>
    <mergeCell ref="I5:J5"/>
    <mergeCell ref="A4:A6"/>
    <mergeCell ref="B5:B6"/>
    <mergeCell ref="C5:C6"/>
    <mergeCell ref="D5:D6"/>
    <mergeCell ref="E5:E6"/>
    <mergeCell ref="H5:H6"/>
    <mergeCell ref="K4:K6"/>
  </mergeCells>
  <pageMargins left="0.629861111111111" right="0.629861111111111" top="0.550694444444444" bottom="0.786805555555556" header="0.156944444444444" footer="0.196527777777778"/>
  <pageSetup paperSize="9" scale="90" fitToHeight="0" orientation="landscape" blackAndWhite="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M769"/>
  <sheetViews>
    <sheetView tabSelected="1" workbookViewId="0">
      <pane xSplit="3" ySplit="6" topLeftCell="G145" activePane="bottomRight" state="frozen"/>
      <selection/>
      <selection pane="topRight"/>
      <selection pane="bottomLeft"/>
      <selection pane="bottomRight" activeCell="T129" sqref="T129"/>
    </sheetView>
  </sheetViews>
  <sheetFormatPr defaultColWidth="9" defaultRowHeight="13.5"/>
  <cols>
    <col min="1" max="1" width="7" style="245" customWidth="1"/>
    <col min="2" max="2" width="9.10833333333333" style="246" customWidth="1"/>
    <col min="3" max="3" width="36.45" style="246" customWidth="1"/>
    <col min="4" max="4" width="9.55833333333333" style="247" customWidth="1"/>
    <col min="5" max="5" width="8.66666666666667" customWidth="1"/>
    <col min="6" max="6" width="11.6666666666667" style="248" customWidth="1"/>
    <col min="7" max="8" width="8.66666666666667" style="216" customWidth="1"/>
    <col min="9" max="9" width="11.2166666666667" style="249" customWidth="1"/>
    <col min="10" max="10" width="10.5583333333333" style="216"/>
    <col min="11" max="11" width="8.66666666666667" style="216"/>
    <col min="12" max="12" width="11.8833333333333" style="248" customWidth="1"/>
    <col min="13" max="13" width="5.33333333333333" customWidth="1"/>
    <col min="14" max="16381" width="8.66666666666667"/>
  </cols>
  <sheetData>
    <row r="1" s="55" customFormat="1" ht="14.25" spans="1:12">
      <c r="A1" s="219" t="s">
        <v>124</v>
      </c>
      <c r="D1" s="220"/>
      <c r="E1" s="221"/>
      <c r="F1" s="222"/>
      <c r="G1" s="223"/>
      <c r="H1" s="220"/>
      <c r="I1" s="280"/>
      <c r="J1" s="223"/>
      <c r="K1" s="223"/>
      <c r="L1" s="222"/>
    </row>
    <row r="2" s="55" customFormat="1" ht="28.95" customHeight="1" spans="1:13">
      <c r="A2" s="250" t="s">
        <v>125</v>
      </c>
      <c r="B2" s="250"/>
      <c r="C2" s="250"/>
      <c r="D2" s="251"/>
      <c r="E2" s="250"/>
      <c r="F2" s="252"/>
      <c r="G2" s="251"/>
      <c r="H2" s="251"/>
      <c r="I2" s="281"/>
      <c r="J2" s="251"/>
      <c r="K2" s="251"/>
      <c r="L2" s="252"/>
      <c r="M2" s="250"/>
    </row>
    <row r="3" s="55" customFormat="1" ht="14.25" spans="1:13">
      <c r="A3" s="253" t="s">
        <v>2</v>
      </c>
      <c r="B3" s="253"/>
      <c r="C3" s="253"/>
      <c r="D3" s="254"/>
      <c r="E3" s="253"/>
      <c r="F3" s="255"/>
      <c r="G3" s="254"/>
      <c r="H3" s="254"/>
      <c r="I3" s="282"/>
      <c r="J3" s="254"/>
      <c r="K3" s="254"/>
      <c r="L3" s="255"/>
      <c r="M3" s="253"/>
    </row>
    <row r="4" s="237" customFormat="1" ht="14.25" spans="1:13">
      <c r="A4" s="64" t="s">
        <v>126</v>
      </c>
      <c r="B4" s="64" t="s">
        <v>127</v>
      </c>
      <c r="C4" s="64" t="s">
        <v>128</v>
      </c>
      <c r="D4" s="84" t="s">
        <v>129</v>
      </c>
      <c r="E4" s="61"/>
      <c r="F4" s="256"/>
      <c r="G4" s="84"/>
      <c r="H4" s="84"/>
      <c r="I4" s="283"/>
      <c r="J4" s="257" t="s">
        <v>5</v>
      </c>
      <c r="K4" s="284"/>
      <c r="L4" s="285"/>
      <c r="M4" s="286" t="s">
        <v>6</v>
      </c>
    </row>
    <row r="5" s="237" customFormat="1" ht="27" customHeight="1" spans="1:13">
      <c r="A5" s="64"/>
      <c r="B5" s="64"/>
      <c r="C5" s="64"/>
      <c r="D5" s="84" t="s">
        <v>7</v>
      </c>
      <c r="E5" s="61" t="s">
        <v>8</v>
      </c>
      <c r="F5" s="63" t="s">
        <v>9</v>
      </c>
      <c r="G5" s="84" t="s">
        <v>10</v>
      </c>
      <c r="H5" s="257" t="s">
        <v>130</v>
      </c>
      <c r="I5" s="287"/>
      <c r="J5" s="88" t="s">
        <v>131</v>
      </c>
      <c r="K5" s="84" t="s">
        <v>132</v>
      </c>
      <c r="L5" s="256"/>
      <c r="M5" s="286"/>
    </row>
    <row r="6" s="237" customFormat="1" ht="22.05" customHeight="1" spans="1:13">
      <c r="A6" s="258"/>
      <c r="B6" s="258"/>
      <c r="C6" s="258"/>
      <c r="D6" s="88"/>
      <c r="E6" s="66"/>
      <c r="F6" s="67"/>
      <c r="G6" s="88"/>
      <c r="H6" s="88" t="s">
        <v>14</v>
      </c>
      <c r="I6" s="288" t="s">
        <v>15</v>
      </c>
      <c r="J6" s="289"/>
      <c r="K6" s="88" t="s">
        <v>14</v>
      </c>
      <c r="L6" s="67" t="s">
        <v>15</v>
      </c>
      <c r="M6" s="290"/>
    </row>
    <row r="7" s="238" customFormat="1" spans="1:13">
      <c r="A7" s="259" t="s">
        <v>133</v>
      </c>
      <c r="B7" s="260">
        <v>201</v>
      </c>
      <c r="C7" s="260" t="s">
        <v>134</v>
      </c>
      <c r="D7" s="261">
        <f>D8+D17+D26+D32+D38+D46+D53+D57+D61+D63+D67+D72+D74+D81+D83+D89+D91+D98+D105+D112+D119+D123+D129+D135+D137+D157+D146+D151</f>
        <v>7679</v>
      </c>
      <c r="E7" s="262">
        <f>E8+E17+E26+E32+E38+E46+E53+E57+E61+E63+E67+E72+E74+E81+E83+E89+E91+E98+E105+E112+E119+E123+E129+E135+E137+E157+E146+E151</f>
        <v>11772</v>
      </c>
      <c r="F7" s="263">
        <f>E7/D7*100</f>
        <v>153.301211095195</v>
      </c>
      <c r="G7" s="262">
        <f>G8+G17+G26+G32+G38+G46+G53+G57+G61+G63+G67+G72+G74+G81+G83+G89+G91+G98+G105+G112+G119+G123+G129+G135+G137+G157+G146+G151</f>
        <v>10401</v>
      </c>
      <c r="H7" s="262">
        <f>E7-G7</f>
        <v>1371</v>
      </c>
      <c r="I7" s="291">
        <f>H7/G7*100</f>
        <v>13.1814248629939</v>
      </c>
      <c r="J7" s="262">
        <f>J8+J17+J26+J32+J38+J46+J53+J57+J61+J63+J67+J72+J74+J81+J83+J89+J91+J98+J105+J112+J119+J123+J129+J135+J137+J157+J146+J151</f>
        <v>10333</v>
      </c>
      <c r="K7" s="292">
        <f>J7-D7</f>
        <v>2654</v>
      </c>
      <c r="L7" s="293">
        <f>K7/D7*100</f>
        <v>34.561791899987</v>
      </c>
      <c r="M7" s="292"/>
    </row>
    <row r="8" s="239" customFormat="1" spans="1:13">
      <c r="A8" s="264" t="s">
        <v>135</v>
      </c>
      <c r="B8" s="265">
        <v>20101</v>
      </c>
      <c r="C8" s="266" t="s">
        <v>136</v>
      </c>
      <c r="D8" s="267">
        <f>SUM(D9:D16)</f>
        <v>330</v>
      </c>
      <c r="E8" s="268">
        <f>SUM(E9:E16)</f>
        <v>327</v>
      </c>
      <c r="F8" s="269">
        <f>E8/D8*100</f>
        <v>99.0909090909091</v>
      </c>
      <c r="G8" s="267">
        <f>SUM(G9:G16)</f>
        <v>279</v>
      </c>
      <c r="H8" s="267">
        <f t="shared" ref="H8:H71" si="0">E8-G8</f>
        <v>48</v>
      </c>
      <c r="I8" s="294">
        <f t="shared" ref="I8:I71" si="1">H8/G8*100</f>
        <v>17.2043010752688</v>
      </c>
      <c r="J8" s="267">
        <f>SUM(J9:J16)</f>
        <v>524</v>
      </c>
      <c r="K8" s="295">
        <f t="shared" ref="K8:K71" si="2">J8-D8</f>
        <v>194</v>
      </c>
      <c r="L8" s="296">
        <f t="shared" ref="L8:L71" si="3">K8/D8*100</f>
        <v>58.7878787878788</v>
      </c>
      <c r="M8" s="297"/>
    </row>
    <row r="9" s="216" customFormat="1" spans="1:13">
      <c r="A9" s="270" t="s">
        <v>137</v>
      </c>
      <c r="B9" s="271">
        <v>2010101</v>
      </c>
      <c r="C9" s="271" t="s">
        <v>138</v>
      </c>
      <c r="D9" s="272">
        <v>263</v>
      </c>
      <c r="E9" s="273">
        <v>275</v>
      </c>
      <c r="F9" s="274">
        <f>E9/D9*100</f>
        <v>104.562737642586</v>
      </c>
      <c r="G9" s="275">
        <v>223</v>
      </c>
      <c r="H9" s="275">
        <f t="shared" si="0"/>
        <v>52</v>
      </c>
      <c r="I9" s="298">
        <f t="shared" si="1"/>
        <v>23.3183856502242</v>
      </c>
      <c r="J9" s="272">
        <v>260</v>
      </c>
      <c r="K9" s="299">
        <f t="shared" si="2"/>
        <v>-3</v>
      </c>
      <c r="L9" s="300">
        <f t="shared" si="3"/>
        <v>-1.14068441064639</v>
      </c>
      <c r="M9" s="278"/>
    </row>
    <row r="10" spans="1:13">
      <c r="A10" s="276" t="s">
        <v>137</v>
      </c>
      <c r="B10" s="277">
        <v>2010102</v>
      </c>
      <c r="C10" s="277" t="s">
        <v>139</v>
      </c>
      <c r="D10" s="278"/>
      <c r="E10" s="273"/>
      <c r="F10" s="274"/>
      <c r="G10" s="275"/>
      <c r="H10" s="275"/>
      <c r="I10" s="298"/>
      <c r="J10" s="299">
        <v>3</v>
      </c>
      <c r="K10" s="299">
        <v>3</v>
      </c>
      <c r="L10" s="300"/>
      <c r="M10" s="301"/>
    </row>
    <row r="11" spans="1:13">
      <c r="A11" s="276" t="s">
        <v>137</v>
      </c>
      <c r="B11" s="277">
        <v>2010103</v>
      </c>
      <c r="C11" s="277" t="s">
        <v>140</v>
      </c>
      <c r="D11" s="278"/>
      <c r="E11" s="273"/>
      <c r="F11" s="274"/>
      <c r="G11" s="275"/>
      <c r="H11" s="275"/>
      <c r="I11" s="298"/>
      <c r="J11" s="299"/>
      <c r="K11" s="299"/>
      <c r="L11" s="300"/>
      <c r="M11" s="301"/>
    </row>
    <row r="12" s="216" customFormat="1" spans="1:13">
      <c r="A12" s="270" t="s">
        <v>137</v>
      </c>
      <c r="B12" s="271">
        <v>2010104</v>
      </c>
      <c r="C12" s="271" t="s">
        <v>141</v>
      </c>
      <c r="D12" s="278">
        <v>39</v>
      </c>
      <c r="E12" s="273">
        <v>21</v>
      </c>
      <c r="F12" s="274">
        <f>E12/D12*100</f>
        <v>53.8461538461538</v>
      </c>
      <c r="G12" s="275">
        <v>29</v>
      </c>
      <c r="H12" s="275">
        <f t="shared" si="0"/>
        <v>-8</v>
      </c>
      <c r="I12" s="298">
        <f t="shared" si="1"/>
        <v>-27.5862068965517</v>
      </c>
      <c r="J12" s="299">
        <v>62</v>
      </c>
      <c r="K12" s="299">
        <f t="shared" si="2"/>
        <v>23</v>
      </c>
      <c r="L12" s="300">
        <f t="shared" si="3"/>
        <v>58.974358974359</v>
      </c>
      <c r="M12" s="278"/>
    </row>
    <row r="13" s="216" customFormat="1" spans="1:13">
      <c r="A13" s="270" t="s">
        <v>137</v>
      </c>
      <c r="B13" s="271" t="s">
        <v>142</v>
      </c>
      <c r="C13" s="271" t="s">
        <v>143</v>
      </c>
      <c r="D13" s="278"/>
      <c r="E13" s="273"/>
      <c r="F13" s="274"/>
      <c r="G13" s="275"/>
      <c r="H13" s="275"/>
      <c r="I13" s="298"/>
      <c r="J13" s="299">
        <v>18</v>
      </c>
      <c r="K13" s="299">
        <f t="shared" si="2"/>
        <v>18</v>
      </c>
      <c r="L13" s="300"/>
      <c r="M13" s="278"/>
    </row>
    <row r="14" s="216" customFormat="1" spans="1:13">
      <c r="A14" s="270" t="s">
        <v>137</v>
      </c>
      <c r="B14" s="271" t="s">
        <v>144</v>
      </c>
      <c r="C14" s="271" t="s">
        <v>145</v>
      </c>
      <c r="D14" s="278"/>
      <c r="E14" s="273">
        <v>15</v>
      </c>
      <c r="F14" s="274"/>
      <c r="G14" s="275"/>
      <c r="H14" s="275">
        <f t="shared" si="0"/>
        <v>15</v>
      </c>
      <c r="I14" s="298"/>
      <c r="J14" s="299">
        <v>25</v>
      </c>
      <c r="K14" s="299">
        <f t="shared" si="2"/>
        <v>25</v>
      </c>
      <c r="L14" s="300"/>
      <c r="M14" s="278"/>
    </row>
    <row r="15" s="216" customFormat="1" spans="1:13">
      <c r="A15" s="270" t="s">
        <v>137</v>
      </c>
      <c r="B15" s="271">
        <v>2010150</v>
      </c>
      <c r="C15" s="271" t="s">
        <v>146</v>
      </c>
      <c r="D15" s="278"/>
      <c r="E15" s="273">
        <v>6</v>
      </c>
      <c r="F15" s="274"/>
      <c r="G15" s="275"/>
      <c r="H15" s="275">
        <f t="shared" si="0"/>
        <v>6</v>
      </c>
      <c r="I15" s="298"/>
      <c r="J15" s="299"/>
      <c r="K15" s="299"/>
      <c r="L15" s="300"/>
      <c r="M15" s="278"/>
    </row>
    <row r="16" spans="1:13">
      <c r="A16" s="276" t="s">
        <v>137</v>
      </c>
      <c r="B16" s="277">
        <v>2010199</v>
      </c>
      <c r="C16" s="277" t="s">
        <v>147</v>
      </c>
      <c r="D16" s="278">
        <v>28</v>
      </c>
      <c r="E16" s="273">
        <v>10</v>
      </c>
      <c r="F16" s="274">
        <f>E16/D16*100</f>
        <v>35.7142857142857</v>
      </c>
      <c r="G16" s="275">
        <v>27</v>
      </c>
      <c r="H16" s="275">
        <f t="shared" si="0"/>
        <v>-17</v>
      </c>
      <c r="I16" s="298">
        <f t="shared" si="1"/>
        <v>-62.962962962963</v>
      </c>
      <c r="J16" s="299">
        <v>156</v>
      </c>
      <c r="K16" s="299">
        <f t="shared" si="2"/>
        <v>128</v>
      </c>
      <c r="L16" s="300">
        <f t="shared" si="3"/>
        <v>457.142857142857</v>
      </c>
      <c r="M16" s="301"/>
    </row>
    <row r="17" s="239" customFormat="1" spans="1:13">
      <c r="A17" s="264" t="s">
        <v>135</v>
      </c>
      <c r="B17" s="265">
        <v>20102</v>
      </c>
      <c r="C17" s="266" t="s">
        <v>148</v>
      </c>
      <c r="D17" s="267">
        <f>SUM(D18:D25)</f>
        <v>286</v>
      </c>
      <c r="E17" s="268">
        <f>SUM(E18:E25)</f>
        <v>279</v>
      </c>
      <c r="F17" s="269">
        <f>E17/D17*100</f>
        <v>97.5524475524475</v>
      </c>
      <c r="G17" s="267">
        <f>SUM(G18:G25)</f>
        <v>258</v>
      </c>
      <c r="H17" s="267">
        <f t="shared" si="0"/>
        <v>21</v>
      </c>
      <c r="I17" s="294">
        <f t="shared" si="1"/>
        <v>8.13953488372093</v>
      </c>
      <c r="J17" s="267">
        <f>SUM(J18:J25)</f>
        <v>291</v>
      </c>
      <c r="K17" s="295">
        <f t="shared" si="2"/>
        <v>5</v>
      </c>
      <c r="L17" s="296">
        <f t="shared" si="3"/>
        <v>1.74825174825175</v>
      </c>
      <c r="M17" s="297"/>
    </row>
    <row r="18" s="216" customFormat="1" spans="1:13">
      <c r="A18" s="270" t="s">
        <v>137</v>
      </c>
      <c r="B18" s="271">
        <v>2010201</v>
      </c>
      <c r="C18" s="271" t="s">
        <v>138</v>
      </c>
      <c r="D18" s="278">
        <v>222</v>
      </c>
      <c r="E18" s="273">
        <v>219</v>
      </c>
      <c r="F18" s="274">
        <f>E18/D18*100</f>
        <v>98.6486486486486</v>
      </c>
      <c r="G18" s="275">
        <v>189</v>
      </c>
      <c r="H18" s="275">
        <f t="shared" si="0"/>
        <v>30</v>
      </c>
      <c r="I18" s="298">
        <f t="shared" si="1"/>
        <v>15.8730158730159</v>
      </c>
      <c r="J18" s="299">
        <v>225</v>
      </c>
      <c r="K18" s="299">
        <f t="shared" si="2"/>
        <v>3</v>
      </c>
      <c r="L18" s="300">
        <f t="shared" si="3"/>
        <v>1.35135135135135</v>
      </c>
      <c r="M18" s="278"/>
    </row>
    <row r="19" spans="1:13">
      <c r="A19" s="276" t="s">
        <v>137</v>
      </c>
      <c r="B19" s="277">
        <v>2010202</v>
      </c>
      <c r="C19" s="277" t="s">
        <v>139</v>
      </c>
      <c r="D19" s="278"/>
      <c r="E19" s="273"/>
      <c r="F19" s="274"/>
      <c r="G19" s="275"/>
      <c r="H19" s="275"/>
      <c r="I19" s="298"/>
      <c r="J19" s="299"/>
      <c r="K19" s="299"/>
      <c r="L19" s="300"/>
      <c r="M19" s="301"/>
    </row>
    <row r="20" spans="1:13">
      <c r="A20" s="276" t="s">
        <v>137</v>
      </c>
      <c r="B20" s="277">
        <v>2010203</v>
      </c>
      <c r="C20" s="277" t="s">
        <v>140</v>
      </c>
      <c r="D20" s="278"/>
      <c r="E20" s="273"/>
      <c r="F20" s="274"/>
      <c r="G20" s="275"/>
      <c r="H20" s="275"/>
      <c r="I20" s="298"/>
      <c r="J20" s="299"/>
      <c r="K20" s="299"/>
      <c r="L20" s="300"/>
      <c r="M20" s="301"/>
    </row>
    <row r="21" s="216" customFormat="1" spans="1:13">
      <c r="A21" s="270" t="s">
        <v>137</v>
      </c>
      <c r="B21" s="271">
        <v>2010204</v>
      </c>
      <c r="C21" s="271" t="s">
        <v>149</v>
      </c>
      <c r="D21" s="278">
        <v>30</v>
      </c>
      <c r="E21" s="273">
        <v>22</v>
      </c>
      <c r="F21" s="274">
        <f>E21/D21*100</f>
        <v>73.3333333333333</v>
      </c>
      <c r="G21" s="275">
        <v>19</v>
      </c>
      <c r="H21" s="275">
        <f t="shared" si="0"/>
        <v>3</v>
      </c>
      <c r="I21" s="298">
        <f t="shared" si="1"/>
        <v>15.7894736842105</v>
      </c>
      <c r="J21" s="299">
        <v>50</v>
      </c>
      <c r="K21" s="299">
        <f t="shared" si="2"/>
        <v>20</v>
      </c>
      <c r="L21" s="300">
        <f t="shared" si="3"/>
        <v>66.6666666666667</v>
      </c>
      <c r="M21" s="278"/>
    </row>
    <row r="22" spans="1:13">
      <c r="A22" s="276" t="s">
        <v>137</v>
      </c>
      <c r="B22" s="277">
        <v>2010205</v>
      </c>
      <c r="C22" s="277" t="s">
        <v>150</v>
      </c>
      <c r="D22" s="278"/>
      <c r="E22" s="273">
        <v>5</v>
      </c>
      <c r="F22" s="274"/>
      <c r="G22" s="275"/>
      <c r="H22" s="275">
        <f t="shared" si="0"/>
        <v>5</v>
      </c>
      <c r="I22" s="298"/>
      <c r="J22" s="299">
        <v>12</v>
      </c>
      <c r="K22" s="299">
        <f t="shared" si="2"/>
        <v>12</v>
      </c>
      <c r="L22" s="300"/>
      <c r="M22" s="301"/>
    </row>
    <row r="23" spans="1:13">
      <c r="A23" s="276" t="s">
        <v>137</v>
      </c>
      <c r="B23" s="277">
        <v>2010206</v>
      </c>
      <c r="C23" s="277" t="s">
        <v>151</v>
      </c>
      <c r="D23" s="278"/>
      <c r="E23" s="273">
        <v>6</v>
      </c>
      <c r="F23" s="274"/>
      <c r="G23" s="275"/>
      <c r="H23" s="275">
        <f t="shared" si="0"/>
        <v>6</v>
      </c>
      <c r="I23" s="298"/>
      <c r="J23" s="299"/>
      <c r="K23" s="299"/>
      <c r="L23" s="300"/>
      <c r="M23" s="301"/>
    </row>
    <row r="24" spans="1:13">
      <c r="A24" s="276" t="s">
        <v>137</v>
      </c>
      <c r="B24" s="277">
        <v>2010250</v>
      </c>
      <c r="C24" s="277" t="s">
        <v>146</v>
      </c>
      <c r="D24" s="278"/>
      <c r="E24" s="273">
        <v>15</v>
      </c>
      <c r="F24" s="274"/>
      <c r="G24" s="275">
        <v>1</v>
      </c>
      <c r="H24" s="275">
        <f t="shared" si="0"/>
        <v>14</v>
      </c>
      <c r="I24" s="298">
        <f t="shared" si="1"/>
        <v>1400</v>
      </c>
      <c r="J24" s="299"/>
      <c r="K24" s="299"/>
      <c r="L24" s="300"/>
      <c r="M24" s="301"/>
    </row>
    <row r="25" spans="1:13">
      <c r="A25" s="276" t="s">
        <v>137</v>
      </c>
      <c r="B25" s="277">
        <v>2010299</v>
      </c>
      <c r="C25" s="277" t="s">
        <v>152</v>
      </c>
      <c r="D25" s="278">
        <v>34</v>
      </c>
      <c r="E25" s="273">
        <v>12</v>
      </c>
      <c r="F25" s="274">
        <f>E25/D25*100</f>
        <v>35.2941176470588</v>
      </c>
      <c r="G25" s="275">
        <v>49</v>
      </c>
      <c r="H25" s="275">
        <f t="shared" si="0"/>
        <v>-37</v>
      </c>
      <c r="I25" s="298">
        <f t="shared" si="1"/>
        <v>-75.5102040816327</v>
      </c>
      <c r="J25" s="299">
        <v>4</v>
      </c>
      <c r="K25" s="299">
        <f t="shared" si="2"/>
        <v>-30</v>
      </c>
      <c r="L25" s="300">
        <f t="shared" si="3"/>
        <v>-88.2352941176471</v>
      </c>
      <c r="M25" s="301"/>
    </row>
    <row r="26" s="239" customFormat="1" spans="1:13">
      <c r="A26" s="264" t="s">
        <v>135</v>
      </c>
      <c r="B26" s="265">
        <v>20103</v>
      </c>
      <c r="C26" s="266" t="s">
        <v>153</v>
      </c>
      <c r="D26" s="267">
        <f>SUM(D27:D31)</f>
        <v>3676</v>
      </c>
      <c r="E26" s="268">
        <f>SUM(E27:E31)</f>
        <v>5001</v>
      </c>
      <c r="F26" s="269">
        <f>E26/D26*100</f>
        <v>136.044613710555</v>
      </c>
      <c r="G26" s="267">
        <f>SUM(G27:G31)</f>
        <v>3122</v>
      </c>
      <c r="H26" s="267">
        <f t="shared" si="0"/>
        <v>1879</v>
      </c>
      <c r="I26" s="294">
        <f t="shared" si="1"/>
        <v>60.1857783472133</v>
      </c>
      <c r="J26" s="267">
        <f>SUM(J27:J31)</f>
        <v>3665</v>
      </c>
      <c r="K26" s="295">
        <f t="shared" si="2"/>
        <v>-11</v>
      </c>
      <c r="L26" s="296">
        <f t="shared" si="3"/>
        <v>-0.29923830250272</v>
      </c>
      <c r="M26" s="297"/>
    </row>
    <row r="27" s="216" customFormat="1" spans="1:13">
      <c r="A27" s="270" t="s">
        <v>137</v>
      </c>
      <c r="B27" s="271">
        <v>2010301</v>
      </c>
      <c r="C27" s="271" t="s">
        <v>138</v>
      </c>
      <c r="D27" s="278">
        <v>2676</v>
      </c>
      <c r="E27" s="273">
        <v>3091</v>
      </c>
      <c r="F27" s="274">
        <f>E27/D27*100</f>
        <v>115.50822122571</v>
      </c>
      <c r="G27" s="275">
        <v>2884</v>
      </c>
      <c r="H27" s="275">
        <f t="shared" si="0"/>
        <v>207</v>
      </c>
      <c r="I27" s="298">
        <f t="shared" si="1"/>
        <v>7.17753120665742</v>
      </c>
      <c r="J27" s="299">
        <v>2806</v>
      </c>
      <c r="K27" s="299">
        <f t="shared" si="2"/>
        <v>130</v>
      </c>
      <c r="L27" s="300">
        <f t="shared" si="3"/>
        <v>4.85799701046338</v>
      </c>
      <c r="M27" s="278"/>
    </row>
    <row r="28" spans="1:13">
      <c r="A28" s="276" t="s">
        <v>137</v>
      </c>
      <c r="B28" s="277">
        <v>2010302</v>
      </c>
      <c r="C28" s="277" t="s">
        <v>139</v>
      </c>
      <c r="D28" s="278"/>
      <c r="E28" s="273"/>
      <c r="F28" s="274"/>
      <c r="G28" s="275"/>
      <c r="H28" s="275"/>
      <c r="I28" s="298"/>
      <c r="J28" s="299"/>
      <c r="K28" s="299"/>
      <c r="L28" s="300"/>
      <c r="M28" s="301"/>
    </row>
    <row r="29" s="216" customFormat="1" spans="1:13">
      <c r="A29" s="270" t="s">
        <v>137</v>
      </c>
      <c r="B29" s="271">
        <v>2010303</v>
      </c>
      <c r="C29" s="271" t="s">
        <v>140</v>
      </c>
      <c r="D29" s="278"/>
      <c r="E29" s="273"/>
      <c r="F29" s="274"/>
      <c r="G29" s="275">
        <v>78</v>
      </c>
      <c r="H29" s="275">
        <f t="shared" si="0"/>
        <v>-78</v>
      </c>
      <c r="I29" s="298">
        <f t="shared" si="1"/>
        <v>-100</v>
      </c>
      <c r="J29" s="299"/>
      <c r="K29" s="299"/>
      <c r="L29" s="300"/>
      <c r="M29" s="278"/>
    </row>
    <row r="30" s="216" customFormat="1" spans="1:13">
      <c r="A30" s="270" t="s">
        <v>137</v>
      </c>
      <c r="B30" s="271">
        <v>2010350</v>
      </c>
      <c r="C30" s="271" t="s">
        <v>146</v>
      </c>
      <c r="D30" s="278">
        <v>141</v>
      </c>
      <c r="E30" s="273">
        <v>919</v>
      </c>
      <c r="F30" s="274">
        <f>E30/D30*100</f>
        <v>651.77304964539</v>
      </c>
      <c r="G30" s="275">
        <v>119</v>
      </c>
      <c r="H30" s="275">
        <f t="shared" si="0"/>
        <v>800</v>
      </c>
      <c r="I30" s="298">
        <f t="shared" si="1"/>
        <v>672.268907563025</v>
      </c>
      <c r="J30" s="299">
        <v>161</v>
      </c>
      <c r="K30" s="299">
        <f t="shared" si="2"/>
        <v>20</v>
      </c>
      <c r="L30" s="300">
        <f t="shared" si="3"/>
        <v>14.1843971631206</v>
      </c>
      <c r="M30" s="278"/>
    </row>
    <row r="31" s="216" customFormat="1" spans="1:13">
      <c r="A31" s="270" t="s">
        <v>137</v>
      </c>
      <c r="B31" s="271">
        <v>2010399</v>
      </c>
      <c r="C31" s="271" t="s">
        <v>154</v>
      </c>
      <c r="D31" s="278">
        <v>859</v>
      </c>
      <c r="E31" s="273">
        <v>991</v>
      </c>
      <c r="F31" s="274">
        <f>E31/D31*100</f>
        <v>115.366705471478</v>
      </c>
      <c r="G31" s="275">
        <v>41</v>
      </c>
      <c r="H31" s="275">
        <f t="shared" si="0"/>
        <v>950</v>
      </c>
      <c r="I31" s="298">
        <f t="shared" si="1"/>
        <v>2317.07317073171</v>
      </c>
      <c r="J31" s="299">
        <v>698</v>
      </c>
      <c r="K31" s="299">
        <f t="shared" si="2"/>
        <v>-161</v>
      </c>
      <c r="L31" s="300">
        <f t="shared" si="3"/>
        <v>-18.7427240977881</v>
      </c>
      <c r="M31" s="278"/>
    </row>
    <row r="32" s="239" customFormat="1" spans="1:13">
      <c r="A32" s="264" t="s">
        <v>135</v>
      </c>
      <c r="B32" s="265">
        <v>20104</v>
      </c>
      <c r="C32" s="266" t="s">
        <v>155</v>
      </c>
      <c r="D32" s="267">
        <f>SUM(D33:D37)</f>
        <v>132</v>
      </c>
      <c r="E32" s="268">
        <f>SUM(E33:E37)</f>
        <v>2663</v>
      </c>
      <c r="F32" s="269">
        <f>E32/D32*100</f>
        <v>2017.42424242424</v>
      </c>
      <c r="G32" s="267">
        <f>SUM(G33:G37)</f>
        <v>3715</v>
      </c>
      <c r="H32" s="267">
        <f t="shared" si="0"/>
        <v>-1052</v>
      </c>
      <c r="I32" s="294">
        <f t="shared" si="1"/>
        <v>-28.3176312247645</v>
      </c>
      <c r="J32" s="267">
        <f>SUM(J33:J37)</f>
        <v>137</v>
      </c>
      <c r="K32" s="295">
        <f t="shared" si="2"/>
        <v>5</v>
      </c>
      <c r="L32" s="296">
        <f t="shared" si="3"/>
        <v>3.78787878787879</v>
      </c>
      <c r="M32" s="297"/>
    </row>
    <row r="33" s="216" customFormat="1" spans="1:13">
      <c r="A33" s="270" t="s">
        <v>137</v>
      </c>
      <c r="B33" s="271">
        <v>2010401</v>
      </c>
      <c r="C33" s="271" t="s">
        <v>138</v>
      </c>
      <c r="D33" s="278">
        <v>49</v>
      </c>
      <c r="E33" s="273">
        <v>51</v>
      </c>
      <c r="F33" s="274">
        <f>E33/D33*100</f>
        <v>104.081632653061</v>
      </c>
      <c r="G33" s="275">
        <v>50</v>
      </c>
      <c r="H33" s="275">
        <f t="shared" si="0"/>
        <v>1</v>
      </c>
      <c r="I33" s="298">
        <f t="shared" si="1"/>
        <v>2</v>
      </c>
      <c r="J33" s="299">
        <v>49</v>
      </c>
      <c r="K33" s="299"/>
      <c r="L33" s="300"/>
      <c r="M33" s="278"/>
    </row>
    <row r="34" spans="1:13">
      <c r="A34" s="276" t="s">
        <v>137</v>
      </c>
      <c r="B34" s="277">
        <v>2010403</v>
      </c>
      <c r="C34" s="277" t="s">
        <v>140</v>
      </c>
      <c r="D34" s="278"/>
      <c r="E34" s="273">
        <v>2</v>
      </c>
      <c r="F34" s="274"/>
      <c r="G34" s="275"/>
      <c r="H34" s="275">
        <f t="shared" si="0"/>
        <v>2</v>
      </c>
      <c r="I34" s="298"/>
      <c r="J34" s="299"/>
      <c r="K34" s="299"/>
      <c r="L34" s="300"/>
      <c r="M34" s="301"/>
    </row>
    <row r="35" customFormat="1" spans="1:13">
      <c r="A35" s="276" t="s">
        <v>137</v>
      </c>
      <c r="B35" s="277">
        <v>2010406</v>
      </c>
      <c r="C35" s="277" t="s">
        <v>156</v>
      </c>
      <c r="D35" s="278"/>
      <c r="E35" s="273">
        <v>1</v>
      </c>
      <c r="F35" s="274"/>
      <c r="G35" s="275"/>
      <c r="H35" s="275">
        <f t="shared" si="0"/>
        <v>1</v>
      </c>
      <c r="I35" s="298"/>
      <c r="J35" s="299"/>
      <c r="K35" s="299"/>
      <c r="L35" s="300"/>
      <c r="M35" s="301"/>
    </row>
    <row r="36" s="216" customFormat="1" ht="13" customHeight="1" spans="1:13">
      <c r="A36" s="270" t="s">
        <v>137</v>
      </c>
      <c r="B36" s="271">
        <v>2010450</v>
      </c>
      <c r="C36" s="271" t="s">
        <v>146</v>
      </c>
      <c r="D36" s="278">
        <v>58</v>
      </c>
      <c r="E36" s="273">
        <v>94</v>
      </c>
      <c r="F36" s="274">
        <f>E36/D36*100</f>
        <v>162.068965517241</v>
      </c>
      <c r="G36" s="275">
        <v>55</v>
      </c>
      <c r="H36" s="275">
        <f t="shared" si="0"/>
        <v>39</v>
      </c>
      <c r="I36" s="298">
        <f t="shared" si="1"/>
        <v>70.9090909090909</v>
      </c>
      <c r="J36" s="299">
        <v>68</v>
      </c>
      <c r="K36" s="299">
        <f t="shared" si="2"/>
        <v>10</v>
      </c>
      <c r="L36" s="300">
        <f t="shared" si="3"/>
        <v>17.2413793103448</v>
      </c>
      <c r="M36" s="278"/>
    </row>
    <row r="37" spans="1:13">
      <c r="A37" s="276" t="s">
        <v>137</v>
      </c>
      <c r="B37" s="277">
        <v>2010499</v>
      </c>
      <c r="C37" s="277" t="s">
        <v>157</v>
      </c>
      <c r="D37" s="278">
        <v>25</v>
      </c>
      <c r="E37" s="273">
        <v>2515</v>
      </c>
      <c r="F37" s="274">
        <f>E37/D37*100</f>
        <v>10060</v>
      </c>
      <c r="G37" s="275">
        <v>3610</v>
      </c>
      <c r="H37" s="275">
        <f t="shared" si="0"/>
        <v>-1095</v>
      </c>
      <c r="I37" s="298">
        <f t="shared" si="1"/>
        <v>-30.3324099722992</v>
      </c>
      <c r="J37" s="299">
        <v>20</v>
      </c>
      <c r="K37" s="299">
        <f t="shared" si="2"/>
        <v>-5</v>
      </c>
      <c r="L37" s="300">
        <f t="shared" si="3"/>
        <v>-20</v>
      </c>
      <c r="M37" s="301"/>
    </row>
    <row r="38" s="239" customFormat="1" spans="1:13">
      <c r="A38" s="264" t="s">
        <v>135</v>
      </c>
      <c r="B38" s="265">
        <v>20105</v>
      </c>
      <c r="C38" s="266" t="s">
        <v>158</v>
      </c>
      <c r="D38" s="267">
        <f>SUM(D39:D45)</f>
        <v>136</v>
      </c>
      <c r="E38" s="268">
        <f>SUM(E39:E45)</f>
        <v>167</v>
      </c>
      <c r="F38" s="269">
        <f>E38/D38*100</f>
        <v>122.794117647059</v>
      </c>
      <c r="G38" s="267">
        <f>SUM(G39:G45)</f>
        <v>147</v>
      </c>
      <c r="H38" s="267">
        <f t="shared" si="0"/>
        <v>20</v>
      </c>
      <c r="I38" s="294">
        <f t="shared" si="1"/>
        <v>13.6054421768707</v>
      </c>
      <c r="J38" s="267">
        <f>SUM(J39:J45)</f>
        <v>113</v>
      </c>
      <c r="K38" s="295">
        <f t="shared" si="2"/>
        <v>-23</v>
      </c>
      <c r="L38" s="296">
        <f t="shared" si="3"/>
        <v>-16.9117647058824</v>
      </c>
      <c r="M38" s="297"/>
    </row>
    <row r="39" s="216" customFormat="1" spans="1:13">
      <c r="A39" s="270" t="s">
        <v>137</v>
      </c>
      <c r="B39" s="271">
        <v>2010501</v>
      </c>
      <c r="C39" s="271" t="s">
        <v>138</v>
      </c>
      <c r="D39" s="278">
        <v>75</v>
      </c>
      <c r="E39" s="273">
        <v>81</v>
      </c>
      <c r="F39" s="274">
        <f>E39/D39*100</f>
        <v>108</v>
      </c>
      <c r="G39" s="275">
        <v>65</v>
      </c>
      <c r="H39" s="275">
        <f t="shared" si="0"/>
        <v>16</v>
      </c>
      <c r="I39" s="298">
        <f t="shared" si="1"/>
        <v>24.6153846153846</v>
      </c>
      <c r="J39" s="299">
        <v>78</v>
      </c>
      <c r="K39" s="299">
        <f t="shared" si="2"/>
        <v>3</v>
      </c>
      <c r="L39" s="300">
        <f t="shared" si="3"/>
        <v>4</v>
      </c>
      <c r="M39" s="278"/>
    </row>
    <row r="40" spans="1:13">
      <c r="A40" s="276" t="s">
        <v>137</v>
      </c>
      <c r="B40" s="277">
        <v>2010505</v>
      </c>
      <c r="C40" s="277" t="s">
        <v>159</v>
      </c>
      <c r="D40" s="278"/>
      <c r="E40" s="273">
        <v>13</v>
      </c>
      <c r="F40" s="274"/>
      <c r="G40" s="275"/>
      <c r="H40" s="275">
        <f t="shared" si="0"/>
        <v>13</v>
      </c>
      <c r="I40" s="298"/>
      <c r="J40" s="299"/>
      <c r="K40" s="299"/>
      <c r="L40" s="300"/>
      <c r="M40" s="301"/>
    </row>
    <row r="41" spans="1:13">
      <c r="A41" s="276" t="s">
        <v>137</v>
      </c>
      <c r="B41" s="277">
        <v>2010506</v>
      </c>
      <c r="C41" s="277" t="s">
        <v>160</v>
      </c>
      <c r="D41" s="278"/>
      <c r="E41" s="273">
        <v>16</v>
      </c>
      <c r="F41" s="274"/>
      <c r="G41" s="275">
        <v>21</v>
      </c>
      <c r="H41" s="275">
        <f t="shared" si="0"/>
        <v>-5</v>
      </c>
      <c r="I41" s="298">
        <f t="shared" si="1"/>
        <v>-23.8095238095238</v>
      </c>
      <c r="J41" s="299"/>
      <c r="K41" s="299"/>
      <c r="L41" s="300"/>
      <c r="M41" s="301"/>
    </row>
    <row r="42" spans="1:13">
      <c r="A42" s="276" t="s">
        <v>137</v>
      </c>
      <c r="B42" s="277">
        <v>2010507</v>
      </c>
      <c r="C42" s="277" t="s">
        <v>161</v>
      </c>
      <c r="D42" s="278">
        <v>28</v>
      </c>
      <c r="E42" s="273">
        <v>1</v>
      </c>
      <c r="F42" s="274">
        <f>E42/D42*100</f>
        <v>3.57142857142857</v>
      </c>
      <c r="G42" s="275">
        <v>11</v>
      </c>
      <c r="H42" s="275">
        <f t="shared" si="0"/>
        <v>-10</v>
      </c>
      <c r="I42" s="298">
        <f t="shared" si="1"/>
        <v>-90.9090909090909</v>
      </c>
      <c r="J42" s="299"/>
      <c r="K42" s="299">
        <f t="shared" si="2"/>
        <v>-28</v>
      </c>
      <c r="L42" s="300">
        <f t="shared" si="3"/>
        <v>-100</v>
      </c>
      <c r="M42" s="301"/>
    </row>
    <row r="43" spans="1:13">
      <c r="A43" s="276" t="s">
        <v>137</v>
      </c>
      <c r="B43" s="277">
        <v>2010508</v>
      </c>
      <c r="C43" s="277" t="s">
        <v>162</v>
      </c>
      <c r="D43" s="278"/>
      <c r="E43" s="273">
        <v>5</v>
      </c>
      <c r="F43" s="274"/>
      <c r="G43" s="275">
        <v>19</v>
      </c>
      <c r="H43" s="275">
        <f t="shared" si="0"/>
        <v>-14</v>
      </c>
      <c r="I43" s="298">
        <f t="shared" si="1"/>
        <v>-73.6842105263158</v>
      </c>
      <c r="J43" s="299"/>
      <c r="K43" s="299"/>
      <c r="L43" s="300"/>
      <c r="M43" s="301"/>
    </row>
    <row r="44" s="216" customFormat="1" spans="1:13">
      <c r="A44" s="270" t="s">
        <v>137</v>
      </c>
      <c r="B44" s="271">
        <v>2010550</v>
      </c>
      <c r="C44" s="271" t="s">
        <v>146</v>
      </c>
      <c r="D44" s="278">
        <v>33</v>
      </c>
      <c r="E44" s="273">
        <v>51</v>
      </c>
      <c r="F44" s="274">
        <f>E44/D44*100</f>
        <v>154.545454545455</v>
      </c>
      <c r="G44" s="275">
        <v>31</v>
      </c>
      <c r="H44" s="275">
        <f t="shared" si="0"/>
        <v>20</v>
      </c>
      <c r="I44" s="298">
        <f t="shared" si="1"/>
        <v>64.5161290322581</v>
      </c>
      <c r="J44" s="299">
        <v>35</v>
      </c>
      <c r="K44" s="299">
        <f t="shared" si="2"/>
        <v>2</v>
      </c>
      <c r="L44" s="300">
        <f t="shared" si="3"/>
        <v>6.06060606060606</v>
      </c>
      <c r="M44" s="278"/>
    </row>
    <row r="45" spans="1:13">
      <c r="A45" s="276" t="s">
        <v>137</v>
      </c>
      <c r="B45" s="277">
        <v>2010599</v>
      </c>
      <c r="C45" s="277" t="s">
        <v>163</v>
      </c>
      <c r="D45" s="278"/>
      <c r="E45" s="273"/>
      <c r="F45" s="274"/>
      <c r="G45" s="275"/>
      <c r="H45" s="275"/>
      <c r="I45" s="298"/>
      <c r="J45" s="299"/>
      <c r="K45" s="299"/>
      <c r="L45" s="300"/>
      <c r="M45" s="301"/>
    </row>
    <row r="46" s="239" customFormat="1" spans="1:13">
      <c r="A46" s="264" t="s">
        <v>135</v>
      </c>
      <c r="B46" s="265">
        <v>20106</v>
      </c>
      <c r="C46" s="266" t="s">
        <v>164</v>
      </c>
      <c r="D46" s="267">
        <f>SUM(D47:D52)</f>
        <v>365</v>
      </c>
      <c r="E46" s="268">
        <f>SUM(E47:E52)</f>
        <v>347</v>
      </c>
      <c r="F46" s="269">
        <f>E46/D46*100</f>
        <v>95.0684931506849</v>
      </c>
      <c r="G46" s="267">
        <f>SUM(G47:G52)</f>
        <v>445</v>
      </c>
      <c r="H46" s="267">
        <f t="shared" si="0"/>
        <v>-98</v>
      </c>
      <c r="I46" s="294">
        <f t="shared" si="1"/>
        <v>-22.0224719101124</v>
      </c>
      <c r="J46" s="267">
        <f>SUM(J47:J52)</f>
        <v>194</v>
      </c>
      <c r="K46" s="295">
        <f t="shared" si="2"/>
        <v>-171</v>
      </c>
      <c r="L46" s="296">
        <f t="shared" si="3"/>
        <v>-46.8493150684932</v>
      </c>
      <c r="M46" s="297"/>
    </row>
    <row r="47" s="216" customFormat="1" spans="1:13">
      <c r="A47" s="270" t="s">
        <v>137</v>
      </c>
      <c r="B47" s="271">
        <v>2010601</v>
      </c>
      <c r="C47" s="271" t="s">
        <v>138</v>
      </c>
      <c r="D47" s="278">
        <v>117</v>
      </c>
      <c r="E47" s="275">
        <v>217</v>
      </c>
      <c r="F47" s="274">
        <f>E47/D47*100</f>
        <v>185.470085470085</v>
      </c>
      <c r="G47" s="275">
        <v>165</v>
      </c>
      <c r="H47" s="275">
        <f t="shared" si="0"/>
        <v>52</v>
      </c>
      <c r="I47" s="298">
        <f t="shared" si="1"/>
        <v>31.5151515151515</v>
      </c>
      <c r="J47" s="299">
        <v>174</v>
      </c>
      <c r="K47" s="299">
        <f t="shared" si="2"/>
        <v>57</v>
      </c>
      <c r="L47" s="300">
        <f t="shared" si="3"/>
        <v>48.7179487179487</v>
      </c>
      <c r="M47" s="278"/>
    </row>
    <row r="48" s="216" customFormat="1" spans="1:13">
      <c r="A48" s="270" t="s">
        <v>137</v>
      </c>
      <c r="B48" s="271">
        <v>2010602</v>
      </c>
      <c r="C48" s="271" t="s">
        <v>139</v>
      </c>
      <c r="D48" s="278"/>
      <c r="E48" s="275">
        <v>116</v>
      </c>
      <c r="F48" s="274"/>
      <c r="G48" s="275">
        <v>48</v>
      </c>
      <c r="H48" s="275">
        <f t="shared" si="0"/>
        <v>68</v>
      </c>
      <c r="I48" s="298">
        <f t="shared" si="1"/>
        <v>141.666666666667</v>
      </c>
      <c r="J48" s="299"/>
      <c r="K48" s="299"/>
      <c r="L48" s="300"/>
      <c r="M48" s="278"/>
    </row>
    <row r="49" spans="1:13">
      <c r="A49" s="276" t="s">
        <v>137</v>
      </c>
      <c r="B49" s="277">
        <v>2010607</v>
      </c>
      <c r="C49" s="277" t="s">
        <v>165</v>
      </c>
      <c r="D49" s="278">
        <v>91</v>
      </c>
      <c r="E49" s="279"/>
      <c r="F49" s="274"/>
      <c r="G49" s="275"/>
      <c r="H49" s="275"/>
      <c r="I49" s="298"/>
      <c r="J49" s="299"/>
      <c r="K49" s="299">
        <f t="shared" si="2"/>
        <v>-91</v>
      </c>
      <c r="L49" s="300">
        <f t="shared" si="3"/>
        <v>-100</v>
      </c>
      <c r="M49" s="301"/>
    </row>
    <row r="50" spans="1:13">
      <c r="A50" s="276" t="s">
        <v>137</v>
      </c>
      <c r="B50" s="277">
        <v>2010608</v>
      </c>
      <c r="C50" s="277" t="s">
        <v>166</v>
      </c>
      <c r="D50" s="278"/>
      <c r="E50" s="279">
        <v>11</v>
      </c>
      <c r="F50" s="274"/>
      <c r="G50" s="275"/>
      <c r="H50" s="275">
        <f t="shared" si="0"/>
        <v>11</v>
      </c>
      <c r="I50" s="298"/>
      <c r="J50" s="299">
        <v>20</v>
      </c>
      <c r="K50" s="299">
        <f t="shared" si="2"/>
        <v>20</v>
      </c>
      <c r="L50" s="300"/>
      <c r="M50" s="301"/>
    </row>
    <row r="51" spans="1:13">
      <c r="A51" s="276" t="s">
        <v>137</v>
      </c>
      <c r="B51" s="277">
        <v>2010650</v>
      </c>
      <c r="C51" s="277" t="s">
        <v>146</v>
      </c>
      <c r="D51" s="278"/>
      <c r="E51" s="279"/>
      <c r="F51" s="274"/>
      <c r="G51" s="275"/>
      <c r="H51" s="275"/>
      <c r="I51" s="298"/>
      <c r="J51" s="299"/>
      <c r="K51" s="299"/>
      <c r="L51" s="300"/>
      <c r="M51" s="301"/>
    </row>
    <row r="52" spans="1:13">
      <c r="A52" s="276" t="s">
        <v>137</v>
      </c>
      <c r="B52" s="277">
        <v>2010699</v>
      </c>
      <c r="C52" s="277" t="s">
        <v>167</v>
      </c>
      <c r="D52" s="278">
        <v>157</v>
      </c>
      <c r="E52" s="279">
        <v>3</v>
      </c>
      <c r="F52" s="274">
        <f>E52/D52*100</f>
        <v>1.91082802547771</v>
      </c>
      <c r="G52" s="275">
        <v>232</v>
      </c>
      <c r="H52" s="275">
        <f t="shared" si="0"/>
        <v>-229</v>
      </c>
      <c r="I52" s="298">
        <f t="shared" si="1"/>
        <v>-98.7068965517241</v>
      </c>
      <c r="J52" s="299"/>
      <c r="K52" s="299">
        <f t="shared" si="2"/>
        <v>-157</v>
      </c>
      <c r="L52" s="300">
        <f t="shared" si="3"/>
        <v>-100</v>
      </c>
      <c r="M52" s="301"/>
    </row>
    <row r="53" s="239" customFormat="1" spans="1:13">
      <c r="A53" s="264" t="s">
        <v>135</v>
      </c>
      <c r="B53" s="265">
        <v>20107</v>
      </c>
      <c r="C53" s="266" t="s">
        <v>168</v>
      </c>
      <c r="D53" s="267">
        <f>SUM(D54:D56)</f>
        <v>467</v>
      </c>
      <c r="E53" s="268">
        <f>SUM(E54:E56)</f>
        <v>449</v>
      </c>
      <c r="F53" s="269">
        <f>E53/D53*100</f>
        <v>96.1456102783726</v>
      </c>
      <c r="G53" s="267">
        <f>SUM(G54:G56)</f>
        <v>353</v>
      </c>
      <c r="H53" s="267">
        <f t="shared" si="0"/>
        <v>96</v>
      </c>
      <c r="I53" s="294">
        <f t="shared" si="1"/>
        <v>27.1954674220963</v>
      </c>
      <c r="J53" s="267">
        <f>SUM(J54:J56)</f>
        <v>470</v>
      </c>
      <c r="K53" s="295">
        <f t="shared" si="2"/>
        <v>3</v>
      </c>
      <c r="L53" s="296">
        <f t="shared" si="3"/>
        <v>0.642398286937901</v>
      </c>
      <c r="M53" s="297"/>
    </row>
    <row r="54" spans="1:13">
      <c r="A54" s="276" t="s">
        <v>137</v>
      </c>
      <c r="B54" s="277">
        <v>2010710</v>
      </c>
      <c r="C54" s="277" t="s">
        <v>169</v>
      </c>
      <c r="D54" s="278"/>
      <c r="E54" s="279">
        <v>449</v>
      </c>
      <c r="F54" s="274"/>
      <c r="G54" s="275"/>
      <c r="H54" s="275">
        <f t="shared" si="0"/>
        <v>449</v>
      </c>
      <c r="I54" s="298"/>
      <c r="J54" s="299"/>
      <c r="K54" s="299"/>
      <c r="L54" s="300"/>
      <c r="M54" s="301"/>
    </row>
    <row r="55" spans="1:13">
      <c r="A55" s="276" t="s">
        <v>137</v>
      </c>
      <c r="B55" s="277">
        <v>2010750</v>
      </c>
      <c r="C55" s="277" t="s">
        <v>146</v>
      </c>
      <c r="D55" s="278"/>
      <c r="E55" s="279"/>
      <c r="F55" s="274"/>
      <c r="G55" s="275"/>
      <c r="H55" s="275"/>
      <c r="I55" s="298"/>
      <c r="J55" s="299"/>
      <c r="K55" s="299"/>
      <c r="L55" s="300"/>
      <c r="M55" s="301"/>
    </row>
    <row r="56" spans="1:13">
      <c r="A56" s="276" t="s">
        <v>137</v>
      </c>
      <c r="B56" s="277">
        <v>2010799</v>
      </c>
      <c r="C56" s="277" t="s">
        <v>170</v>
      </c>
      <c r="D56" s="278">
        <v>467</v>
      </c>
      <c r="E56" s="279"/>
      <c r="F56" s="274"/>
      <c r="G56" s="275">
        <v>353</v>
      </c>
      <c r="H56" s="275">
        <f t="shared" si="0"/>
        <v>-353</v>
      </c>
      <c r="I56" s="298">
        <f t="shared" si="1"/>
        <v>-100</v>
      </c>
      <c r="J56" s="299">
        <v>470</v>
      </c>
      <c r="K56" s="299">
        <f t="shared" si="2"/>
        <v>3</v>
      </c>
      <c r="L56" s="300">
        <f t="shared" si="3"/>
        <v>0.642398286937901</v>
      </c>
      <c r="M56" s="301"/>
    </row>
    <row r="57" s="239" customFormat="1" spans="1:13">
      <c r="A57" s="264" t="s">
        <v>135</v>
      </c>
      <c r="B57" s="265">
        <v>20108</v>
      </c>
      <c r="C57" s="266" t="s">
        <v>171</v>
      </c>
      <c r="D57" s="267">
        <f>SUM(D58:D60)</f>
        <v>30</v>
      </c>
      <c r="E57" s="268">
        <f>SUM(E58:E60)</f>
        <v>49</v>
      </c>
      <c r="F57" s="269">
        <f>E57/D57*100</f>
        <v>163.333333333333</v>
      </c>
      <c r="G57" s="267">
        <f>SUM(G58:G60)</f>
        <v>26</v>
      </c>
      <c r="H57" s="267">
        <f t="shared" si="0"/>
        <v>23</v>
      </c>
      <c r="I57" s="294">
        <f t="shared" si="1"/>
        <v>88.4615384615385</v>
      </c>
      <c r="J57" s="267">
        <f>SUM(J58:J60)</f>
        <v>45</v>
      </c>
      <c r="K57" s="295">
        <f t="shared" si="2"/>
        <v>15</v>
      </c>
      <c r="L57" s="296">
        <f t="shared" si="3"/>
        <v>50</v>
      </c>
      <c r="M57" s="297"/>
    </row>
    <row r="58" s="216" customFormat="1" spans="1:13">
      <c r="A58" s="270" t="s">
        <v>137</v>
      </c>
      <c r="B58" s="271">
        <v>2010801</v>
      </c>
      <c r="C58" s="271" t="s">
        <v>138</v>
      </c>
      <c r="D58" s="278">
        <v>30</v>
      </c>
      <c r="E58" s="275">
        <v>32</v>
      </c>
      <c r="F58" s="274">
        <f>E58/D58*100</f>
        <v>106.666666666667</v>
      </c>
      <c r="G58" s="275">
        <v>26</v>
      </c>
      <c r="H58" s="275">
        <f t="shared" si="0"/>
        <v>6</v>
      </c>
      <c r="I58" s="298">
        <f t="shared" si="1"/>
        <v>23.0769230769231</v>
      </c>
      <c r="J58" s="299">
        <v>45</v>
      </c>
      <c r="K58" s="299">
        <f t="shared" si="2"/>
        <v>15</v>
      </c>
      <c r="L58" s="300">
        <f t="shared" si="3"/>
        <v>50</v>
      </c>
      <c r="M58" s="278"/>
    </row>
    <row r="59" spans="1:13">
      <c r="A59" s="276" t="s">
        <v>137</v>
      </c>
      <c r="B59" s="277">
        <v>2010804</v>
      </c>
      <c r="C59" s="277" t="s">
        <v>172</v>
      </c>
      <c r="D59" s="278"/>
      <c r="E59" s="279">
        <v>4</v>
      </c>
      <c r="F59" s="274"/>
      <c r="G59" s="275"/>
      <c r="H59" s="275">
        <f t="shared" si="0"/>
        <v>4</v>
      </c>
      <c r="I59" s="298"/>
      <c r="J59" s="299"/>
      <c r="K59" s="299"/>
      <c r="L59" s="300"/>
      <c r="M59" s="301"/>
    </row>
    <row r="60" spans="1:13">
      <c r="A60" s="276" t="s">
        <v>137</v>
      </c>
      <c r="B60" s="277">
        <v>2010899</v>
      </c>
      <c r="C60" s="277" t="s">
        <v>173</v>
      </c>
      <c r="D60" s="278"/>
      <c r="E60" s="279">
        <v>13</v>
      </c>
      <c r="F60" s="274"/>
      <c r="G60" s="275"/>
      <c r="H60" s="275">
        <f t="shared" si="0"/>
        <v>13</v>
      </c>
      <c r="I60" s="298"/>
      <c r="J60" s="299"/>
      <c r="K60" s="299"/>
      <c r="L60" s="300"/>
      <c r="M60" s="301"/>
    </row>
    <row r="61" s="239" customFormat="1" spans="1:13">
      <c r="A61" s="264" t="s">
        <v>135</v>
      </c>
      <c r="B61" s="265">
        <v>20109</v>
      </c>
      <c r="C61" s="266" t="s">
        <v>174</v>
      </c>
      <c r="D61" s="267"/>
      <c r="E61" s="268"/>
      <c r="F61" s="269"/>
      <c r="G61" s="267"/>
      <c r="H61" s="267"/>
      <c r="I61" s="294"/>
      <c r="J61" s="267"/>
      <c r="K61" s="295"/>
      <c r="L61" s="296"/>
      <c r="M61" s="297"/>
    </row>
    <row r="62" spans="1:13">
      <c r="A62" s="276" t="s">
        <v>137</v>
      </c>
      <c r="B62" s="277">
        <v>2010999</v>
      </c>
      <c r="C62" s="277" t="s">
        <v>175</v>
      </c>
      <c r="D62" s="278"/>
      <c r="E62" s="279"/>
      <c r="F62" s="274"/>
      <c r="G62" s="275"/>
      <c r="H62" s="275"/>
      <c r="I62" s="298"/>
      <c r="J62" s="299"/>
      <c r="K62" s="299"/>
      <c r="L62" s="300"/>
      <c r="M62" s="301"/>
    </row>
    <row r="63" s="239" customFormat="1" spans="1:13">
      <c r="A63" s="264" t="s">
        <v>135</v>
      </c>
      <c r="B63" s="265">
        <v>20111</v>
      </c>
      <c r="C63" s="266" t="s">
        <v>176</v>
      </c>
      <c r="D63" s="267">
        <f>SUM(D64:D66)</f>
        <v>308</v>
      </c>
      <c r="E63" s="268">
        <f>SUM(E64:E66)</f>
        <v>397</v>
      </c>
      <c r="F63" s="269">
        <f>E63/D63*100</f>
        <v>128.896103896104</v>
      </c>
      <c r="G63" s="267">
        <f>SUM(G64:G66)</f>
        <v>382</v>
      </c>
      <c r="H63" s="267">
        <f t="shared" si="0"/>
        <v>15</v>
      </c>
      <c r="I63" s="294">
        <f t="shared" si="1"/>
        <v>3.92670157068063</v>
      </c>
      <c r="J63" s="267">
        <f>SUM(J64:J66)</f>
        <v>402</v>
      </c>
      <c r="K63" s="295">
        <f t="shared" si="2"/>
        <v>94</v>
      </c>
      <c r="L63" s="296">
        <f t="shared" si="3"/>
        <v>30.5194805194805</v>
      </c>
      <c r="M63" s="297"/>
    </row>
    <row r="64" s="216" customFormat="1" spans="1:13">
      <c r="A64" s="270" t="s">
        <v>137</v>
      </c>
      <c r="B64" s="271">
        <v>2011101</v>
      </c>
      <c r="C64" s="271" t="s">
        <v>138</v>
      </c>
      <c r="D64" s="278">
        <v>296</v>
      </c>
      <c r="E64" s="275">
        <v>325</v>
      </c>
      <c r="F64" s="274">
        <f>E64/D64*100</f>
        <v>109.797297297297</v>
      </c>
      <c r="G64" s="275">
        <v>333</v>
      </c>
      <c r="H64" s="275">
        <f t="shared" si="0"/>
        <v>-8</v>
      </c>
      <c r="I64" s="298">
        <f t="shared" si="1"/>
        <v>-2.4024024024024</v>
      </c>
      <c r="J64" s="299">
        <v>281</v>
      </c>
      <c r="K64" s="299">
        <f t="shared" si="2"/>
        <v>-15</v>
      </c>
      <c r="L64" s="300">
        <f t="shared" si="3"/>
        <v>-5.06756756756757</v>
      </c>
      <c r="M64" s="278"/>
    </row>
    <row r="65" spans="1:13">
      <c r="A65" s="276" t="s">
        <v>137</v>
      </c>
      <c r="B65" s="277">
        <v>2011102</v>
      </c>
      <c r="C65" s="277" t="s">
        <v>139</v>
      </c>
      <c r="D65" s="278"/>
      <c r="E65" s="279"/>
      <c r="F65" s="274"/>
      <c r="G65" s="275"/>
      <c r="H65" s="275"/>
      <c r="I65" s="298"/>
      <c r="J65" s="299"/>
      <c r="K65" s="299"/>
      <c r="L65" s="300"/>
      <c r="M65" s="301"/>
    </row>
    <row r="66" spans="1:13">
      <c r="A66" s="276" t="s">
        <v>137</v>
      </c>
      <c r="B66" s="277">
        <v>2011199</v>
      </c>
      <c r="C66" s="277" t="s">
        <v>177</v>
      </c>
      <c r="D66" s="278">
        <v>12</v>
      </c>
      <c r="E66" s="279">
        <v>72</v>
      </c>
      <c r="F66" s="274">
        <f>E66/D66*100</f>
        <v>600</v>
      </c>
      <c r="G66" s="275">
        <v>49</v>
      </c>
      <c r="H66" s="275">
        <f t="shared" si="0"/>
        <v>23</v>
      </c>
      <c r="I66" s="298">
        <f t="shared" si="1"/>
        <v>46.9387755102041</v>
      </c>
      <c r="J66" s="299">
        <v>121</v>
      </c>
      <c r="K66" s="299">
        <f t="shared" si="2"/>
        <v>109</v>
      </c>
      <c r="L66" s="300">
        <f t="shared" si="3"/>
        <v>908.333333333333</v>
      </c>
      <c r="M66" s="301"/>
    </row>
    <row r="67" s="239" customFormat="1" spans="1:13">
      <c r="A67" s="264" t="s">
        <v>135</v>
      </c>
      <c r="B67" s="265">
        <v>20113</v>
      </c>
      <c r="C67" s="266" t="s">
        <v>178</v>
      </c>
      <c r="D67" s="267">
        <f>SUM(D68:D71)</f>
        <v>26</v>
      </c>
      <c r="E67" s="268">
        <f>SUM(E68:E71)</f>
        <v>39</v>
      </c>
      <c r="F67" s="269">
        <f>E67/D67*100</f>
        <v>150</v>
      </c>
      <c r="G67" s="267">
        <f>SUM(G68:G71)</f>
        <v>36</v>
      </c>
      <c r="H67" s="267">
        <f t="shared" si="0"/>
        <v>3</v>
      </c>
      <c r="I67" s="294">
        <f t="shared" si="1"/>
        <v>8.33333333333333</v>
      </c>
      <c r="J67" s="267">
        <f>SUM(J68:J71)</f>
        <v>37</v>
      </c>
      <c r="K67" s="295">
        <f t="shared" si="2"/>
        <v>11</v>
      </c>
      <c r="L67" s="296">
        <f t="shared" si="3"/>
        <v>42.3076923076923</v>
      </c>
      <c r="M67" s="297"/>
    </row>
    <row r="68" s="216" customFormat="1" spans="1:13">
      <c r="A68" s="270" t="s">
        <v>137</v>
      </c>
      <c r="B68" s="271">
        <v>2011301</v>
      </c>
      <c r="C68" s="271" t="s">
        <v>138</v>
      </c>
      <c r="D68" s="278">
        <v>26</v>
      </c>
      <c r="E68" s="275">
        <v>26</v>
      </c>
      <c r="F68" s="274">
        <f>E68/D68*100</f>
        <v>100</v>
      </c>
      <c r="G68" s="275">
        <v>21</v>
      </c>
      <c r="H68" s="275">
        <f t="shared" si="0"/>
        <v>5</v>
      </c>
      <c r="I68" s="298">
        <f t="shared" si="1"/>
        <v>23.8095238095238</v>
      </c>
      <c r="J68" s="299">
        <v>27</v>
      </c>
      <c r="K68" s="299">
        <f t="shared" si="2"/>
        <v>1</v>
      </c>
      <c r="L68" s="300">
        <f t="shared" si="3"/>
        <v>3.84615384615385</v>
      </c>
      <c r="M68" s="278"/>
    </row>
    <row r="69" spans="1:13">
      <c r="A69" s="276" t="s">
        <v>137</v>
      </c>
      <c r="B69" s="277">
        <v>2011308</v>
      </c>
      <c r="C69" s="277" t="s">
        <v>179</v>
      </c>
      <c r="D69" s="278"/>
      <c r="E69" s="279">
        <v>13</v>
      </c>
      <c r="F69" s="274"/>
      <c r="G69" s="275">
        <v>15</v>
      </c>
      <c r="H69" s="275">
        <f t="shared" si="0"/>
        <v>-2</v>
      </c>
      <c r="I69" s="298">
        <f t="shared" si="1"/>
        <v>-13.3333333333333</v>
      </c>
      <c r="J69" s="299">
        <v>10</v>
      </c>
      <c r="K69" s="299">
        <f t="shared" si="2"/>
        <v>10</v>
      </c>
      <c r="L69" s="300"/>
      <c r="M69" s="301"/>
    </row>
    <row r="70" spans="1:13">
      <c r="A70" s="276" t="s">
        <v>137</v>
      </c>
      <c r="B70" s="277">
        <v>2011350</v>
      </c>
      <c r="C70" s="277" t="s">
        <v>146</v>
      </c>
      <c r="D70" s="278"/>
      <c r="E70" s="279"/>
      <c r="F70" s="274"/>
      <c r="G70" s="275"/>
      <c r="H70" s="275"/>
      <c r="I70" s="298"/>
      <c r="J70" s="299"/>
      <c r="K70" s="299"/>
      <c r="L70" s="300"/>
      <c r="M70" s="301"/>
    </row>
    <row r="71" spans="1:13">
      <c r="A71" s="276" t="s">
        <v>137</v>
      </c>
      <c r="B71" s="277">
        <v>2011399</v>
      </c>
      <c r="C71" s="277" t="s">
        <v>180</v>
      </c>
      <c r="D71" s="278"/>
      <c r="E71" s="279"/>
      <c r="F71" s="274"/>
      <c r="G71" s="275"/>
      <c r="H71" s="275"/>
      <c r="I71" s="298"/>
      <c r="J71" s="299"/>
      <c r="K71" s="299"/>
      <c r="L71" s="300"/>
      <c r="M71" s="301"/>
    </row>
    <row r="72" s="239" customFormat="1" spans="1:13">
      <c r="A72" s="264" t="s">
        <v>135</v>
      </c>
      <c r="B72" s="265">
        <v>20114</v>
      </c>
      <c r="C72" s="266" t="s">
        <v>181</v>
      </c>
      <c r="D72" s="267"/>
      <c r="E72" s="268"/>
      <c r="F72" s="269"/>
      <c r="G72" s="267"/>
      <c r="H72" s="267"/>
      <c r="I72" s="294"/>
      <c r="J72" s="267"/>
      <c r="K72" s="295"/>
      <c r="L72" s="296"/>
      <c r="M72" s="297"/>
    </row>
    <row r="73" spans="1:13">
      <c r="A73" s="276" t="s">
        <v>137</v>
      </c>
      <c r="B73" s="277">
        <v>2011499</v>
      </c>
      <c r="C73" s="277" t="s">
        <v>182</v>
      </c>
      <c r="D73" s="278"/>
      <c r="E73" s="279"/>
      <c r="F73" s="274"/>
      <c r="G73" s="275"/>
      <c r="H73" s="275"/>
      <c r="I73" s="298"/>
      <c r="J73" s="299"/>
      <c r="K73" s="299"/>
      <c r="L73" s="300"/>
      <c r="M73" s="301"/>
    </row>
    <row r="74" s="239" customFormat="1" spans="1:13">
      <c r="A74" s="264" t="s">
        <v>135</v>
      </c>
      <c r="B74" s="265">
        <v>20123</v>
      </c>
      <c r="C74" s="266" t="s">
        <v>183</v>
      </c>
      <c r="D74" s="267">
        <f>SUM(D75:D80)</f>
        <v>10</v>
      </c>
      <c r="E74" s="268">
        <f>SUM(E75:E80)</f>
        <v>5</v>
      </c>
      <c r="F74" s="269">
        <f>E74/D74*100</f>
        <v>50</v>
      </c>
      <c r="G74" s="267">
        <f>SUM(G75:G80)</f>
        <v>1</v>
      </c>
      <c r="H74" s="267">
        <f t="shared" ref="H72:H135" si="4">E74-G74</f>
        <v>4</v>
      </c>
      <c r="I74" s="294">
        <f>H74/G74*100</f>
        <v>400</v>
      </c>
      <c r="J74" s="267">
        <f>SUM(J75:J80)</f>
        <v>10</v>
      </c>
      <c r="K74" s="295"/>
      <c r="L74" s="296"/>
      <c r="M74" s="297"/>
    </row>
    <row r="75" s="216" customFormat="1" spans="1:13">
      <c r="A75" s="270" t="s">
        <v>137</v>
      </c>
      <c r="B75" s="271">
        <v>2012301</v>
      </c>
      <c r="C75" s="271" t="s">
        <v>138</v>
      </c>
      <c r="D75" s="278">
        <v>10</v>
      </c>
      <c r="E75" s="275">
        <v>1</v>
      </c>
      <c r="F75" s="274">
        <f>E75/D75*100</f>
        <v>10</v>
      </c>
      <c r="G75" s="275">
        <v>1</v>
      </c>
      <c r="H75" s="275"/>
      <c r="I75" s="298"/>
      <c r="J75" s="299">
        <v>10</v>
      </c>
      <c r="K75" s="299"/>
      <c r="L75" s="300"/>
      <c r="M75" s="278"/>
    </row>
    <row r="76" spans="1:13">
      <c r="A76" s="276" t="s">
        <v>137</v>
      </c>
      <c r="B76" s="277">
        <v>2012302</v>
      </c>
      <c r="C76" s="277" t="s">
        <v>139</v>
      </c>
      <c r="D76" s="278"/>
      <c r="E76" s="279"/>
      <c r="F76" s="274"/>
      <c r="G76" s="275"/>
      <c r="H76" s="275"/>
      <c r="I76" s="298"/>
      <c r="J76" s="299"/>
      <c r="K76" s="299"/>
      <c r="L76" s="300"/>
      <c r="M76" s="301"/>
    </row>
    <row r="77" spans="1:13">
      <c r="A77" s="276" t="s">
        <v>137</v>
      </c>
      <c r="B77" s="277">
        <v>2012303</v>
      </c>
      <c r="C77" s="277" t="s">
        <v>140</v>
      </c>
      <c r="D77" s="278"/>
      <c r="E77" s="279"/>
      <c r="F77" s="274"/>
      <c r="G77" s="275"/>
      <c r="H77" s="275"/>
      <c r="I77" s="298"/>
      <c r="J77" s="299"/>
      <c r="K77" s="299"/>
      <c r="L77" s="300"/>
      <c r="M77" s="301"/>
    </row>
    <row r="78" spans="1:13">
      <c r="A78" s="276" t="s">
        <v>137</v>
      </c>
      <c r="B78" s="277">
        <v>2012304</v>
      </c>
      <c r="C78" s="277" t="s">
        <v>184</v>
      </c>
      <c r="D78" s="278"/>
      <c r="E78" s="279"/>
      <c r="F78" s="274"/>
      <c r="G78" s="275"/>
      <c r="H78" s="275"/>
      <c r="I78" s="298"/>
      <c r="J78" s="299"/>
      <c r="K78" s="299"/>
      <c r="L78" s="300"/>
      <c r="M78" s="301"/>
    </row>
    <row r="79" spans="1:13">
      <c r="A79" s="276" t="s">
        <v>137</v>
      </c>
      <c r="B79" s="277">
        <v>2012350</v>
      </c>
      <c r="C79" s="277" t="s">
        <v>146</v>
      </c>
      <c r="D79" s="278"/>
      <c r="E79" s="279"/>
      <c r="F79" s="274"/>
      <c r="G79" s="275"/>
      <c r="H79" s="275"/>
      <c r="I79" s="298"/>
      <c r="J79" s="299"/>
      <c r="K79" s="299"/>
      <c r="L79" s="300"/>
      <c r="M79" s="301"/>
    </row>
    <row r="80" spans="1:13">
      <c r="A80" s="276" t="s">
        <v>137</v>
      </c>
      <c r="B80" s="277">
        <v>2012399</v>
      </c>
      <c r="C80" s="277" t="s">
        <v>185</v>
      </c>
      <c r="D80" s="278"/>
      <c r="E80" s="279">
        <v>4</v>
      </c>
      <c r="F80" s="274"/>
      <c r="G80" s="275"/>
      <c r="H80" s="275">
        <f t="shared" si="4"/>
        <v>4</v>
      </c>
      <c r="I80" s="298"/>
      <c r="J80" s="299"/>
      <c r="K80" s="299"/>
      <c r="L80" s="300"/>
      <c r="M80" s="301"/>
    </row>
    <row r="81" s="239" customFormat="1" spans="1:13">
      <c r="A81" s="264" t="s">
        <v>135</v>
      </c>
      <c r="B81" s="265">
        <v>20125</v>
      </c>
      <c r="C81" s="266" t="s">
        <v>186</v>
      </c>
      <c r="D81" s="267"/>
      <c r="E81" s="268"/>
      <c r="F81" s="269"/>
      <c r="G81" s="267"/>
      <c r="H81" s="267"/>
      <c r="I81" s="294"/>
      <c r="J81" s="267"/>
      <c r="K81" s="295"/>
      <c r="L81" s="296"/>
      <c r="M81" s="297"/>
    </row>
    <row r="82" spans="1:13">
      <c r="A82" s="276" t="s">
        <v>137</v>
      </c>
      <c r="B82" s="277">
        <v>2012599</v>
      </c>
      <c r="C82" s="277" t="s">
        <v>187</v>
      </c>
      <c r="D82" s="278"/>
      <c r="E82" s="279"/>
      <c r="F82" s="274"/>
      <c r="G82" s="275"/>
      <c r="H82" s="275"/>
      <c r="I82" s="298"/>
      <c r="J82" s="299"/>
      <c r="K82" s="299"/>
      <c r="L82" s="300"/>
      <c r="M82" s="301"/>
    </row>
    <row r="83" s="239" customFormat="1" spans="1:13">
      <c r="A83" s="264" t="s">
        <v>135</v>
      </c>
      <c r="B83" s="265">
        <v>20126</v>
      </c>
      <c r="C83" s="266" t="s">
        <v>188</v>
      </c>
      <c r="D83" s="267">
        <f>SUM(D84:D88)</f>
        <v>18</v>
      </c>
      <c r="E83" s="268">
        <f>SUM(E84:E88)</f>
        <v>20</v>
      </c>
      <c r="F83" s="269">
        <f>E83/D83*100</f>
        <v>111.111111111111</v>
      </c>
      <c r="G83" s="267">
        <f>SUM(G84:G88)</f>
        <v>44</v>
      </c>
      <c r="H83" s="267">
        <f t="shared" si="4"/>
        <v>-24</v>
      </c>
      <c r="I83" s="294">
        <f>H83/G83*100</f>
        <v>-54.5454545454545</v>
      </c>
      <c r="J83" s="267">
        <f>SUM(J84:J88)</f>
        <v>11</v>
      </c>
      <c r="K83" s="295">
        <f>J83-D83</f>
        <v>-7</v>
      </c>
      <c r="L83" s="296">
        <f>K83/D83*100</f>
        <v>-38.8888888888889</v>
      </c>
      <c r="M83" s="297"/>
    </row>
    <row r="84" s="216" customFormat="1" spans="1:13">
      <c r="A84" s="270" t="s">
        <v>137</v>
      </c>
      <c r="B84" s="271">
        <v>2012601</v>
      </c>
      <c r="C84" s="271" t="s">
        <v>138</v>
      </c>
      <c r="D84" s="278">
        <v>18</v>
      </c>
      <c r="E84" s="275">
        <v>20</v>
      </c>
      <c r="F84" s="274">
        <f>E84/D84*100</f>
        <v>111.111111111111</v>
      </c>
      <c r="G84" s="275">
        <v>44</v>
      </c>
      <c r="H84" s="275">
        <f t="shared" si="4"/>
        <v>-24</v>
      </c>
      <c r="I84" s="298">
        <f>H84/G84*100</f>
        <v>-54.5454545454545</v>
      </c>
      <c r="J84" s="299">
        <v>11</v>
      </c>
      <c r="K84" s="299">
        <f>J84-D84</f>
        <v>-7</v>
      </c>
      <c r="L84" s="300">
        <f>K84/D84*100</f>
        <v>-38.8888888888889</v>
      </c>
      <c r="M84" s="278"/>
    </row>
    <row r="85" spans="1:13">
      <c r="A85" s="276" t="s">
        <v>137</v>
      </c>
      <c r="B85" s="277">
        <v>2012602</v>
      </c>
      <c r="C85" s="277" t="s">
        <v>139</v>
      </c>
      <c r="D85" s="278"/>
      <c r="E85" s="279"/>
      <c r="F85" s="274"/>
      <c r="G85" s="275"/>
      <c r="H85" s="275"/>
      <c r="I85" s="298"/>
      <c r="J85" s="299"/>
      <c r="K85" s="299"/>
      <c r="L85" s="300"/>
      <c r="M85" s="301"/>
    </row>
    <row r="86" spans="1:13">
      <c r="A86" s="276" t="s">
        <v>137</v>
      </c>
      <c r="B86" s="277">
        <v>2012603</v>
      </c>
      <c r="C86" s="277" t="s">
        <v>140</v>
      </c>
      <c r="D86" s="278"/>
      <c r="E86" s="279"/>
      <c r="F86" s="274"/>
      <c r="G86" s="275"/>
      <c r="H86" s="275"/>
      <c r="I86" s="298"/>
      <c r="J86" s="299"/>
      <c r="K86" s="299"/>
      <c r="L86" s="300"/>
      <c r="M86" s="301"/>
    </row>
    <row r="87" spans="1:13">
      <c r="A87" s="276" t="s">
        <v>137</v>
      </c>
      <c r="B87" s="277">
        <v>2012604</v>
      </c>
      <c r="C87" s="277" t="s">
        <v>189</v>
      </c>
      <c r="D87" s="278"/>
      <c r="E87" s="279"/>
      <c r="F87" s="274"/>
      <c r="G87" s="275"/>
      <c r="H87" s="275"/>
      <c r="I87" s="298"/>
      <c r="J87" s="299"/>
      <c r="K87" s="299"/>
      <c r="L87" s="300"/>
      <c r="M87" s="301"/>
    </row>
    <row r="88" spans="1:13">
      <c r="A88" s="276" t="s">
        <v>137</v>
      </c>
      <c r="B88" s="277">
        <v>2012699</v>
      </c>
      <c r="C88" s="277" t="s">
        <v>190</v>
      </c>
      <c r="D88" s="278"/>
      <c r="E88" s="279"/>
      <c r="F88" s="274"/>
      <c r="G88" s="275"/>
      <c r="H88" s="275"/>
      <c r="I88" s="298"/>
      <c r="J88" s="299"/>
      <c r="K88" s="299"/>
      <c r="L88" s="300"/>
      <c r="M88" s="301"/>
    </row>
    <row r="89" s="239" customFormat="1" spans="1:13">
      <c r="A89" s="264" t="s">
        <v>135</v>
      </c>
      <c r="B89" s="265">
        <v>20128</v>
      </c>
      <c r="C89" s="266" t="s">
        <v>191</v>
      </c>
      <c r="D89" s="267"/>
      <c r="E89" s="268"/>
      <c r="F89" s="269"/>
      <c r="G89" s="267"/>
      <c r="H89" s="267"/>
      <c r="I89" s="294"/>
      <c r="J89" s="267"/>
      <c r="K89" s="295"/>
      <c r="L89" s="296"/>
      <c r="M89" s="297"/>
    </row>
    <row r="90" spans="1:13">
      <c r="A90" s="276" t="s">
        <v>137</v>
      </c>
      <c r="B90" s="277">
        <v>2012899</v>
      </c>
      <c r="C90" s="277" t="s">
        <v>192</v>
      </c>
      <c r="D90" s="278"/>
      <c r="E90" s="279"/>
      <c r="F90" s="274"/>
      <c r="G90" s="275"/>
      <c r="H90" s="275"/>
      <c r="I90" s="298"/>
      <c r="J90" s="299"/>
      <c r="K90" s="299"/>
      <c r="L90" s="300"/>
      <c r="M90" s="301"/>
    </row>
    <row r="91" s="239" customFormat="1" spans="1:13">
      <c r="A91" s="264" t="s">
        <v>135</v>
      </c>
      <c r="B91" s="265">
        <v>20129</v>
      </c>
      <c r="C91" s="266" t="s">
        <v>193</v>
      </c>
      <c r="D91" s="267">
        <f>SUM(D92:D97)</f>
        <v>296</v>
      </c>
      <c r="E91" s="268">
        <f>SUM(E92:E97)</f>
        <v>306</v>
      </c>
      <c r="F91" s="269">
        <f>E91/D91*100</f>
        <v>103.378378378378</v>
      </c>
      <c r="G91" s="267">
        <f>SUM(G92:G97)</f>
        <v>279</v>
      </c>
      <c r="H91" s="267">
        <f t="shared" si="4"/>
        <v>27</v>
      </c>
      <c r="I91" s="294">
        <f>H91/G91*100</f>
        <v>9.67741935483871</v>
      </c>
      <c r="J91" s="267">
        <f>SUM(J92:J97)</f>
        <v>289</v>
      </c>
      <c r="K91" s="295">
        <f>J91-D91</f>
        <v>-7</v>
      </c>
      <c r="L91" s="296">
        <f>K91/D91*100</f>
        <v>-2.36486486486486</v>
      </c>
      <c r="M91" s="297"/>
    </row>
    <row r="92" s="216" customFormat="1" spans="1:13">
      <c r="A92" s="270" t="s">
        <v>137</v>
      </c>
      <c r="B92" s="271">
        <v>2012901</v>
      </c>
      <c r="C92" s="271" t="s">
        <v>138</v>
      </c>
      <c r="D92" s="278">
        <v>53</v>
      </c>
      <c r="E92" s="275">
        <v>57</v>
      </c>
      <c r="F92" s="274">
        <f>E92/D92*100</f>
        <v>107.547169811321</v>
      </c>
      <c r="G92" s="275">
        <v>56</v>
      </c>
      <c r="H92" s="275">
        <f t="shared" si="4"/>
        <v>1</v>
      </c>
      <c r="I92" s="298">
        <f>H92/G92*100</f>
        <v>1.78571428571429</v>
      </c>
      <c r="J92" s="299">
        <v>43</v>
      </c>
      <c r="K92" s="299">
        <f>J92-D92</f>
        <v>-10</v>
      </c>
      <c r="L92" s="300">
        <f>K92/D92*100</f>
        <v>-18.8679245283019</v>
      </c>
      <c r="M92" s="278"/>
    </row>
    <row r="93" spans="1:13">
      <c r="A93" s="276" t="s">
        <v>137</v>
      </c>
      <c r="B93" s="277">
        <v>2012902</v>
      </c>
      <c r="C93" s="277" t="s">
        <v>139</v>
      </c>
      <c r="D93" s="278"/>
      <c r="E93" s="279"/>
      <c r="F93" s="274"/>
      <c r="G93" s="275"/>
      <c r="H93" s="275"/>
      <c r="I93" s="298"/>
      <c r="J93" s="299"/>
      <c r="K93" s="299"/>
      <c r="L93" s="300"/>
      <c r="M93" s="301"/>
    </row>
    <row r="94" spans="1:13">
      <c r="A94" s="276" t="s">
        <v>137</v>
      </c>
      <c r="B94" s="277">
        <v>2012903</v>
      </c>
      <c r="C94" s="277" t="s">
        <v>140</v>
      </c>
      <c r="D94" s="278"/>
      <c r="E94" s="279"/>
      <c r="F94" s="274"/>
      <c r="G94" s="275"/>
      <c r="H94" s="275"/>
      <c r="I94" s="298"/>
      <c r="J94" s="299"/>
      <c r="K94" s="299"/>
      <c r="L94" s="300"/>
      <c r="M94" s="301"/>
    </row>
    <row r="95" s="216" customFormat="1" spans="1:13">
      <c r="A95" s="270" t="s">
        <v>137</v>
      </c>
      <c r="B95" s="271">
        <v>2012906</v>
      </c>
      <c r="C95" s="271" t="s">
        <v>194</v>
      </c>
      <c r="D95" s="278">
        <v>237</v>
      </c>
      <c r="E95" s="275">
        <v>243</v>
      </c>
      <c r="F95" s="274">
        <f>E95/D95*100</f>
        <v>102.53164556962</v>
      </c>
      <c r="G95" s="275">
        <v>215</v>
      </c>
      <c r="H95" s="275">
        <f t="shared" si="4"/>
        <v>28</v>
      </c>
      <c r="I95" s="298">
        <f>H95/G95*100</f>
        <v>13.0232558139535</v>
      </c>
      <c r="J95" s="299">
        <v>242</v>
      </c>
      <c r="K95" s="299">
        <f>J95-D95</f>
        <v>5</v>
      </c>
      <c r="L95" s="300">
        <f>K95/D95*100</f>
        <v>2.10970464135021</v>
      </c>
      <c r="M95" s="278"/>
    </row>
    <row r="96" spans="1:13">
      <c r="A96" s="276" t="s">
        <v>137</v>
      </c>
      <c r="B96" s="277">
        <v>2012950</v>
      </c>
      <c r="C96" s="277" t="s">
        <v>146</v>
      </c>
      <c r="D96" s="278"/>
      <c r="E96" s="279"/>
      <c r="F96" s="274"/>
      <c r="G96" s="275"/>
      <c r="H96" s="275"/>
      <c r="I96" s="298"/>
      <c r="J96" s="299"/>
      <c r="K96" s="299"/>
      <c r="L96" s="300"/>
      <c r="M96" s="301"/>
    </row>
    <row r="97" spans="1:13">
      <c r="A97" s="276" t="s">
        <v>137</v>
      </c>
      <c r="B97" s="277">
        <v>2012999</v>
      </c>
      <c r="C97" s="277" t="s">
        <v>195</v>
      </c>
      <c r="D97" s="278">
        <v>6</v>
      </c>
      <c r="E97" s="279">
        <v>6</v>
      </c>
      <c r="F97" s="274">
        <f>E97/D97*100</f>
        <v>100</v>
      </c>
      <c r="G97" s="275">
        <v>8</v>
      </c>
      <c r="H97" s="275">
        <f t="shared" si="4"/>
        <v>-2</v>
      </c>
      <c r="I97" s="298">
        <f>H97/G97*100</f>
        <v>-25</v>
      </c>
      <c r="J97" s="299">
        <v>4</v>
      </c>
      <c r="K97" s="299">
        <f>J97-D97</f>
        <v>-2</v>
      </c>
      <c r="L97" s="300">
        <f>K97/D97*100</f>
        <v>-33.3333333333333</v>
      </c>
      <c r="M97" s="301"/>
    </row>
    <row r="98" s="239" customFormat="1" spans="1:13">
      <c r="A98" s="264" t="s">
        <v>135</v>
      </c>
      <c r="B98" s="265">
        <v>20131</v>
      </c>
      <c r="C98" s="266" t="s">
        <v>196</v>
      </c>
      <c r="D98" s="267">
        <f>SUM(D99:D104)</f>
        <v>245</v>
      </c>
      <c r="E98" s="268">
        <f>SUM(E99:E104)</f>
        <v>267</v>
      </c>
      <c r="F98" s="269">
        <f>E98/D98*100</f>
        <v>108.979591836735</v>
      </c>
      <c r="G98" s="267">
        <f>SUM(G99:G104)</f>
        <v>164</v>
      </c>
      <c r="H98" s="267">
        <f t="shared" si="4"/>
        <v>103</v>
      </c>
      <c r="I98" s="294">
        <f>H98/G98*100</f>
        <v>62.8048780487805</v>
      </c>
      <c r="J98" s="267">
        <f>SUM(J99:J104)</f>
        <v>234</v>
      </c>
      <c r="K98" s="295">
        <f>J98-D98</f>
        <v>-11</v>
      </c>
      <c r="L98" s="296">
        <f>K98/D98*100</f>
        <v>-4.48979591836735</v>
      </c>
      <c r="M98" s="297"/>
    </row>
    <row r="99" s="216" customFormat="1" spans="1:13">
      <c r="A99" s="270" t="s">
        <v>137</v>
      </c>
      <c r="B99" s="271">
        <v>2013101</v>
      </c>
      <c r="C99" s="271" t="s">
        <v>138</v>
      </c>
      <c r="D99" s="278">
        <v>155</v>
      </c>
      <c r="E99" s="275">
        <v>228</v>
      </c>
      <c r="F99" s="274">
        <f>E99/D99*100</f>
        <v>147.096774193548</v>
      </c>
      <c r="G99" s="275">
        <v>145</v>
      </c>
      <c r="H99" s="275">
        <f t="shared" si="4"/>
        <v>83</v>
      </c>
      <c r="I99" s="298">
        <f>H99/G99*100</f>
        <v>57.2413793103448</v>
      </c>
      <c r="J99" s="299">
        <v>179</v>
      </c>
      <c r="K99" s="299">
        <f>J99-D99</f>
        <v>24</v>
      </c>
      <c r="L99" s="300">
        <f>K99/D99*100</f>
        <v>15.4838709677419</v>
      </c>
      <c r="M99" s="278"/>
    </row>
    <row r="100" spans="1:13">
      <c r="A100" s="276" t="s">
        <v>137</v>
      </c>
      <c r="B100" s="277">
        <v>2013102</v>
      </c>
      <c r="C100" s="277" t="s">
        <v>139</v>
      </c>
      <c r="D100" s="278"/>
      <c r="E100" s="279"/>
      <c r="F100" s="274"/>
      <c r="G100" s="275">
        <v>5</v>
      </c>
      <c r="H100" s="275">
        <f t="shared" si="4"/>
        <v>-5</v>
      </c>
      <c r="I100" s="298">
        <f>H100/G100*100</f>
        <v>-100</v>
      </c>
      <c r="J100" s="299">
        <v>55</v>
      </c>
      <c r="K100" s="299">
        <f>J100-D100</f>
        <v>55</v>
      </c>
      <c r="L100" s="300"/>
      <c r="M100" s="301"/>
    </row>
    <row r="101" spans="1:13">
      <c r="A101" s="276" t="s">
        <v>137</v>
      </c>
      <c r="B101" s="277">
        <v>2013103</v>
      </c>
      <c r="C101" s="277" t="s">
        <v>140</v>
      </c>
      <c r="D101" s="278"/>
      <c r="E101" s="279"/>
      <c r="F101" s="274"/>
      <c r="G101" s="275"/>
      <c r="H101" s="275"/>
      <c r="I101" s="298"/>
      <c r="J101" s="299"/>
      <c r="K101" s="299"/>
      <c r="L101" s="300"/>
      <c r="M101" s="301"/>
    </row>
    <row r="102" spans="1:13">
      <c r="A102" s="276" t="s">
        <v>137</v>
      </c>
      <c r="B102" s="277">
        <v>2013105</v>
      </c>
      <c r="C102" s="277" t="s">
        <v>197</v>
      </c>
      <c r="D102" s="278"/>
      <c r="E102" s="279">
        <v>5</v>
      </c>
      <c r="F102" s="274"/>
      <c r="G102" s="275"/>
      <c r="H102" s="275">
        <f t="shared" si="4"/>
        <v>5</v>
      </c>
      <c r="I102" s="298"/>
      <c r="J102" s="299"/>
      <c r="K102" s="299"/>
      <c r="L102" s="300"/>
      <c r="M102" s="301"/>
    </row>
    <row r="103" spans="1:13">
      <c r="A103" s="276" t="s">
        <v>137</v>
      </c>
      <c r="B103" s="277">
        <v>2013150</v>
      </c>
      <c r="C103" s="277" t="s">
        <v>146</v>
      </c>
      <c r="D103" s="278"/>
      <c r="E103" s="279">
        <v>4</v>
      </c>
      <c r="F103" s="274"/>
      <c r="G103" s="275"/>
      <c r="H103" s="275">
        <f t="shared" si="4"/>
        <v>4</v>
      </c>
      <c r="I103" s="298"/>
      <c r="J103" s="299"/>
      <c r="K103" s="299"/>
      <c r="L103" s="300"/>
      <c r="M103" s="301"/>
    </row>
    <row r="104" spans="1:13">
      <c r="A104" s="276" t="s">
        <v>137</v>
      </c>
      <c r="B104" s="277">
        <v>2013199</v>
      </c>
      <c r="C104" s="277" t="s">
        <v>198</v>
      </c>
      <c r="D104" s="278">
        <v>90</v>
      </c>
      <c r="E104" s="279">
        <v>30</v>
      </c>
      <c r="F104" s="274">
        <f>E104/D104*100</f>
        <v>33.3333333333333</v>
      </c>
      <c r="G104" s="275">
        <v>14</v>
      </c>
      <c r="H104" s="275">
        <f t="shared" si="4"/>
        <v>16</v>
      </c>
      <c r="I104" s="298">
        <f>H104/G104*100</f>
        <v>114.285714285714</v>
      </c>
      <c r="J104" s="299"/>
      <c r="K104" s="299">
        <f>J104-D104</f>
        <v>-90</v>
      </c>
      <c r="L104" s="300">
        <f>K104/D104*100</f>
        <v>-100</v>
      </c>
      <c r="M104" s="301"/>
    </row>
    <row r="105" s="239" customFormat="1" spans="1:13">
      <c r="A105" s="264" t="s">
        <v>135</v>
      </c>
      <c r="B105" s="265">
        <v>20132</v>
      </c>
      <c r="C105" s="266" t="s">
        <v>199</v>
      </c>
      <c r="D105" s="267">
        <f>SUM(D106:D111)</f>
        <v>364</v>
      </c>
      <c r="E105" s="268">
        <f>SUM(E106:E111)</f>
        <v>354</v>
      </c>
      <c r="F105" s="269">
        <f>E105/D105*100</f>
        <v>97.2527472527473</v>
      </c>
      <c r="G105" s="267">
        <f>SUM(G106:G111)</f>
        <v>318</v>
      </c>
      <c r="H105" s="267">
        <f t="shared" si="4"/>
        <v>36</v>
      </c>
      <c r="I105" s="294">
        <f>H105/G105*100</f>
        <v>11.3207547169811</v>
      </c>
      <c r="J105" s="267">
        <f>SUM(J106:J111)</f>
        <v>564</v>
      </c>
      <c r="K105" s="295">
        <f>J105-D105</f>
        <v>200</v>
      </c>
      <c r="L105" s="296">
        <f>K105/D105*100</f>
        <v>54.9450549450549</v>
      </c>
      <c r="M105" s="297"/>
    </row>
    <row r="106" s="216" customFormat="1" spans="1:13">
      <c r="A106" s="270" t="s">
        <v>137</v>
      </c>
      <c r="B106" s="271">
        <v>2013201</v>
      </c>
      <c r="C106" s="271" t="s">
        <v>138</v>
      </c>
      <c r="D106" s="278">
        <v>178</v>
      </c>
      <c r="E106" s="275">
        <v>239</v>
      </c>
      <c r="F106" s="274">
        <f>E106/D106*100</f>
        <v>134.269662921348</v>
      </c>
      <c r="G106" s="275">
        <v>165</v>
      </c>
      <c r="H106" s="275">
        <f t="shared" si="4"/>
        <v>74</v>
      </c>
      <c r="I106" s="298">
        <f>H106/G106*100</f>
        <v>44.8484848484849</v>
      </c>
      <c r="J106" s="299">
        <f>185+85</f>
        <v>270</v>
      </c>
      <c r="K106" s="299">
        <f>J106-D106</f>
        <v>92</v>
      </c>
      <c r="L106" s="300">
        <f>K106/D106*100</f>
        <v>51.685393258427</v>
      </c>
      <c r="M106" s="278"/>
    </row>
    <row r="107" spans="1:13">
      <c r="A107" s="276" t="s">
        <v>137</v>
      </c>
      <c r="B107" s="277">
        <v>2013202</v>
      </c>
      <c r="C107" s="277" t="s">
        <v>139</v>
      </c>
      <c r="D107" s="278"/>
      <c r="E107" s="279"/>
      <c r="F107" s="274"/>
      <c r="G107" s="275">
        <v>3</v>
      </c>
      <c r="H107" s="275">
        <f t="shared" si="4"/>
        <v>-3</v>
      </c>
      <c r="I107" s="298">
        <f>H107/G107*100</f>
        <v>-100</v>
      </c>
      <c r="J107" s="299"/>
      <c r="K107" s="299"/>
      <c r="L107" s="300"/>
      <c r="M107" s="301"/>
    </row>
    <row r="108" spans="1:13">
      <c r="A108" s="276" t="s">
        <v>137</v>
      </c>
      <c r="B108" s="277">
        <v>2013203</v>
      </c>
      <c r="C108" s="277" t="s">
        <v>140</v>
      </c>
      <c r="D108" s="278"/>
      <c r="E108" s="279"/>
      <c r="F108" s="274"/>
      <c r="G108" s="275"/>
      <c r="H108" s="275"/>
      <c r="I108" s="298"/>
      <c r="J108" s="299"/>
      <c r="K108" s="299"/>
      <c r="L108" s="300"/>
      <c r="M108" s="301"/>
    </row>
    <row r="109" spans="1:13">
      <c r="A109" s="276" t="s">
        <v>137</v>
      </c>
      <c r="B109" s="277">
        <v>2013204</v>
      </c>
      <c r="C109" s="277" t="s">
        <v>200</v>
      </c>
      <c r="D109" s="278"/>
      <c r="E109" s="279">
        <v>2</v>
      </c>
      <c r="F109" s="274"/>
      <c r="G109" s="275"/>
      <c r="H109" s="275">
        <f t="shared" si="4"/>
        <v>2</v>
      </c>
      <c r="I109" s="298"/>
      <c r="J109" s="299">
        <v>95</v>
      </c>
      <c r="K109" s="299">
        <f>J109-D109</f>
        <v>95</v>
      </c>
      <c r="L109" s="300"/>
      <c r="M109" s="301"/>
    </row>
    <row r="110" s="216" customFormat="1" spans="1:13">
      <c r="A110" s="270" t="s">
        <v>137</v>
      </c>
      <c r="B110" s="271">
        <v>2013250</v>
      </c>
      <c r="C110" s="271" t="s">
        <v>146</v>
      </c>
      <c r="D110" s="278">
        <v>46</v>
      </c>
      <c r="E110" s="275">
        <v>89</v>
      </c>
      <c r="F110" s="274">
        <f>E110/D110*100</f>
        <v>193.478260869565</v>
      </c>
      <c r="G110" s="275">
        <v>42</v>
      </c>
      <c r="H110" s="275">
        <f t="shared" si="4"/>
        <v>47</v>
      </c>
      <c r="I110" s="298">
        <f>H110/G110*100</f>
        <v>111.904761904762</v>
      </c>
      <c r="J110" s="299">
        <v>85</v>
      </c>
      <c r="K110" s="299">
        <f>J110-D110</f>
        <v>39</v>
      </c>
      <c r="L110" s="300">
        <f>K110/D110*100</f>
        <v>84.7826086956522</v>
      </c>
      <c r="M110" s="278"/>
    </row>
    <row r="111" s="216" customFormat="1" spans="1:13">
      <c r="A111" s="270" t="s">
        <v>137</v>
      </c>
      <c r="B111" s="271">
        <v>2013299</v>
      </c>
      <c r="C111" s="271" t="s">
        <v>201</v>
      </c>
      <c r="D111" s="278">
        <f>72+68</f>
        <v>140</v>
      </c>
      <c r="E111" s="275">
        <v>24</v>
      </c>
      <c r="F111" s="274">
        <f>E111/D111*100</f>
        <v>17.1428571428571</v>
      </c>
      <c r="G111" s="275">
        <v>108</v>
      </c>
      <c r="H111" s="275">
        <f t="shared" si="4"/>
        <v>-84</v>
      </c>
      <c r="I111" s="298">
        <f>H111/G111*100</f>
        <v>-77.7777777777778</v>
      </c>
      <c r="J111" s="299">
        <v>114</v>
      </c>
      <c r="K111" s="299">
        <f>J111-D111</f>
        <v>-26</v>
      </c>
      <c r="L111" s="300">
        <f>K111/D111*100</f>
        <v>-18.5714285714286</v>
      </c>
      <c r="M111" s="278"/>
    </row>
    <row r="112" s="239" customFormat="1" spans="1:13">
      <c r="A112" s="264" t="s">
        <v>135</v>
      </c>
      <c r="B112" s="265">
        <v>20133</v>
      </c>
      <c r="C112" s="266" t="s">
        <v>202</v>
      </c>
      <c r="D112" s="267">
        <f>SUM(D113:D118)</f>
        <v>91</v>
      </c>
      <c r="E112" s="268">
        <f>SUM(E113:E118)</f>
        <v>213</v>
      </c>
      <c r="F112" s="269">
        <f>E112/D112*100</f>
        <v>234.065934065934</v>
      </c>
      <c r="G112" s="267">
        <f>SUM(G113:G118)</f>
        <v>96</v>
      </c>
      <c r="H112" s="267">
        <f t="shared" si="4"/>
        <v>117</v>
      </c>
      <c r="I112" s="294">
        <f>H112/G112*100</f>
        <v>121.875</v>
      </c>
      <c r="J112" s="267">
        <f>SUM(J113:J118)</f>
        <v>121</v>
      </c>
      <c r="K112" s="295">
        <f>J112-D112</f>
        <v>30</v>
      </c>
      <c r="L112" s="296">
        <f>K112/D112*100</f>
        <v>32.967032967033</v>
      </c>
      <c r="M112" s="297"/>
    </row>
    <row r="113" s="216" customFormat="1" spans="1:13">
      <c r="A113" s="270" t="s">
        <v>137</v>
      </c>
      <c r="B113" s="271">
        <v>2013301</v>
      </c>
      <c r="C113" s="271" t="s">
        <v>138</v>
      </c>
      <c r="D113" s="278">
        <v>64</v>
      </c>
      <c r="E113" s="275">
        <v>65</v>
      </c>
      <c r="F113" s="274">
        <f>E113/D113*100</f>
        <v>101.5625</v>
      </c>
      <c r="G113" s="275">
        <v>56</v>
      </c>
      <c r="H113" s="275">
        <f t="shared" si="4"/>
        <v>9</v>
      </c>
      <c r="I113" s="298">
        <f>H113/G113*100</f>
        <v>16.0714285714286</v>
      </c>
      <c r="J113" s="299">
        <v>63</v>
      </c>
      <c r="K113" s="299">
        <f>J113-D113</f>
        <v>-1</v>
      </c>
      <c r="L113" s="300">
        <f>K113/D113*100</f>
        <v>-1.5625</v>
      </c>
      <c r="M113" s="278"/>
    </row>
    <row r="114" spans="1:13">
      <c r="A114" s="276" t="s">
        <v>137</v>
      </c>
      <c r="B114" s="277">
        <v>2013302</v>
      </c>
      <c r="C114" s="277" t="s">
        <v>139</v>
      </c>
      <c r="D114" s="278"/>
      <c r="E114" s="279"/>
      <c r="F114" s="274"/>
      <c r="G114" s="275"/>
      <c r="H114" s="275"/>
      <c r="I114" s="298"/>
      <c r="J114" s="299"/>
      <c r="K114" s="299"/>
      <c r="L114" s="300"/>
      <c r="M114" s="301"/>
    </row>
    <row r="115" spans="1:13">
      <c r="A115" s="276" t="s">
        <v>137</v>
      </c>
      <c r="B115" s="277">
        <v>2013303</v>
      </c>
      <c r="C115" s="277" t="s">
        <v>140</v>
      </c>
      <c r="D115" s="278"/>
      <c r="E115" s="279"/>
      <c r="F115" s="274"/>
      <c r="G115" s="275"/>
      <c r="H115" s="275"/>
      <c r="I115" s="298"/>
      <c r="J115" s="299"/>
      <c r="K115" s="299"/>
      <c r="L115" s="300"/>
      <c r="M115" s="301"/>
    </row>
    <row r="116" spans="1:13">
      <c r="A116" s="276" t="s">
        <v>137</v>
      </c>
      <c r="B116" s="277">
        <v>2013304</v>
      </c>
      <c r="C116" s="277" t="s">
        <v>203</v>
      </c>
      <c r="D116" s="278"/>
      <c r="E116" s="279">
        <v>84</v>
      </c>
      <c r="F116" s="274"/>
      <c r="G116" s="275"/>
      <c r="H116" s="275">
        <f t="shared" si="4"/>
        <v>84</v>
      </c>
      <c r="I116" s="298"/>
      <c r="J116" s="299">
        <v>23</v>
      </c>
      <c r="K116" s="299">
        <f>J116-D116</f>
        <v>23</v>
      </c>
      <c r="L116" s="300"/>
      <c r="M116" s="301"/>
    </row>
    <row r="117" s="216" customFormat="1" spans="1:13">
      <c r="A117" s="270" t="s">
        <v>137</v>
      </c>
      <c r="B117" s="271">
        <v>2013350</v>
      </c>
      <c r="C117" s="271" t="s">
        <v>146</v>
      </c>
      <c r="D117" s="278">
        <v>27</v>
      </c>
      <c r="E117" s="275">
        <v>47</v>
      </c>
      <c r="F117" s="274">
        <f>E117/D117*100</f>
        <v>174.074074074074</v>
      </c>
      <c r="G117" s="275">
        <v>28</v>
      </c>
      <c r="H117" s="275">
        <f t="shared" si="4"/>
        <v>19</v>
      </c>
      <c r="I117" s="298">
        <f>H117/G117*100</f>
        <v>67.8571428571429</v>
      </c>
      <c r="J117" s="299">
        <v>35</v>
      </c>
      <c r="K117" s="299">
        <f>J117-D117</f>
        <v>8</v>
      </c>
      <c r="L117" s="300">
        <f>K117/D117*100</f>
        <v>29.6296296296296</v>
      </c>
      <c r="M117" s="278"/>
    </row>
    <row r="118" spans="1:13">
      <c r="A118" s="276" t="s">
        <v>137</v>
      </c>
      <c r="B118" s="277">
        <v>2013399</v>
      </c>
      <c r="C118" s="277" t="s">
        <v>204</v>
      </c>
      <c r="D118" s="278"/>
      <c r="E118" s="279">
        <v>17</v>
      </c>
      <c r="F118" s="274"/>
      <c r="G118" s="275">
        <v>12</v>
      </c>
      <c r="H118" s="275">
        <f t="shared" si="4"/>
        <v>5</v>
      </c>
      <c r="I118" s="298">
        <f>H118/G118*100</f>
        <v>41.6666666666667</v>
      </c>
      <c r="J118" s="299"/>
      <c r="K118" s="299"/>
      <c r="L118" s="300"/>
      <c r="M118" s="301"/>
    </row>
    <row r="119" s="239" customFormat="1" spans="1:13">
      <c r="A119" s="264" t="s">
        <v>135</v>
      </c>
      <c r="B119" s="265">
        <v>20134</v>
      </c>
      <c r="C119" s="266" t="s">
        <v>205</v>
      </c>
      <c r="D119" s="267">
        <f>SUM(D120:D122)</f>
        <v>54</v>
      </c>
      <c r="E119" s="268">
        <f>SUM(E120:E122)</f>
        <v>77</v>
      </c>
      <c r="F119" s="269">
        <f>E119/D119*100</f>
        <v>142.592592592593</v>
      </c>
      <c r="G119" s="267">
        <f>SUM(G120:G122)</f>
        <v>56</v>
      </c>
      <c r="H119" s="267">
        <f t="shared" si="4"/>
        <v>21</v>
      </c>
      <c r="I119" s="294">
        <f>H119/G119*100</f>
        <v>37.5</v>
      </c>
      <c r="J119" s="267">
        <f>SUM(J120:J122)</f>
        <v>54</v>
      </c>
      <c r="K119" s="295"/>
      <c r="L119" s="296"/>
      <c r="M119" s="297"/>
    </row>
    <row r="120" s="216" customFormat="1" spans="1:13">
      <c r="A120" s="270" t="s">
        <v>137</v>
      </c>
      <c r="B120" s="271">
        <v>2013401</v>
      </c>
      <c r="C120" s="271" t="s">
        <v>138</v>
      </c>
      <c r="D120" s="278">
        <v>53</v>
      </c>
      <c r="E120" s="275">
        <v>63</v>
      </c>
      <c r="F120" s="274">
        <f>E120/D120*100</f>
        <v>118.867924528302</v>
      </c>
      <c r="G120" s="275">
        <v>55</v>
      </c>
      <c r="H120" s="275">
        <f t="shared" si="4"/>
        <v>8</v>
      </c>
      <c r="I120" s="298">
        <f>H120/G120*100</f>
        <v>14.5454545454545</v>
      </c>
      <c r="J120" s="299">
        <v>54</v>
      </c>
      <c r="K120" s="299">
        <f>J120-D120</f>
        <v>1</v>
      </c>
      <c r="L120" s="300">
        <f>K120/D120*100</f>
        <v>1.88679245283019</v>
      </c>
      <c r="M120" s="278"/>
    </row>
    <row r="121" s="216" customFormat="1" spans="1:13">
      <c r="A121" s="270" t="s">
        <v>137</v>
      </c>
      <c r="B121" s="271">
        <v>2013450</v>
      </c>
      <c r="C121" s="271" t="s">
        <v>146</v>
      </c>
      <c r="D121" s="278"/>
      <c r="E121" s="275">
        <v>6</v>
      </c>
      <c r="F121" s="274"/>
      <c r="G121" s="275"/>
      <c r="H121" s="275">
        <f t="shared" si="4"/>
        <v>6</v>
      </c>
      <c r="I121" s="298"/>
      <c r="J121" s="299"/>
      <c r="K121" s="299"/>
      <c r="L121" s="300"/>
      <c r="M121" s="278"/>
    </row>
    <row r="122" spans="1:13">
      <c r="A122" s="276" t="s">
        <v>137</v>
      </c>
      <c r="B122" s="277">
        <v>2013499</v>
      </c>
      <c r="C122" s="277" t="s">
        <v>206</v>
      </c>
      <c r="D122" s="278">
        <v>1</v>
      </c>
      <c r="E122" s="279">
        <v>8</v>
      </c>
      <c r="F122" s="274">
        <f>E122/D122*100</f>
        <v>800</v>
      </c>
      <c r="G122" s="275">
        <v>1</v>
      </c>
      <c r="H122" s="275">
        <f t="shared" si="4"/>
        <v>7</v>
      </c>
      <c r="I122" s="298">
        <f>H122/G122*100</f>
        <v>700</v>
      </c>
      <c r="J122" s="299"/>
      <c r="K122" s="299">
        <f>J122-D122</f>
        <v>-1</v>
      </c>
      <c r="L122" s="300">
        <f>K122/D122*100</f>
        <v>-100</v>
      </c>
      <c r="M122" s="301"/>
    </row>
    <row r="123" s="239" customFormat="1" spans="1:13">
      <c r="A123" s="264" t="s">
        <v>135</v>
      </c>
      <c r="B123" s="265">
        <v>20135</v>
      </c>
      <c r="C123" s="266" t="s">
        <v>207</v>
      </c>
      <c r="D123" s="267"/>
      <c r="E123" s="268"/>
      <c r="F123" s="269"/>
      <c r="G123" s="267"/>
      <c r="H123" s="267"/>
      <c r="I123" s="294"/>
      <c r="J123" s="267"/>
      <c r="K123" s="295"/>
      <c r="L123" s="296"/>
      <c r="M123" s="297"/>
    </row>
    <row r="124" spans="1:13">
      <c r="A124" s="276" t="s">
        <v>137</v>
      </c>
      <c r="B124" s="277">
        <v>2013501</v>
      </c>
      <c r="C124" s="277" t="s">
        <v>138</v>
      </c>
      <c r="D124" s="278"/>
      <c r="E124" s="279"/>
      <c r="F124" s="274"/>
      <c r="G124" s="275"/>
      <c r="H124" s="275"/>
      <c r="I124" s="298"/>
      <c r="J124" s="299"/>
      <c r="K124" s="299"/>
      <c r="L124" s="300"/>
      <c r="M124" s="301"/>
    </row>
    <row r="125" spans="1:13">
      <c r="A125" s="276" t="s">
        <v>137</v>
      </c>
      <c r="B125" s="277">
        <v>2013502</v>
      </c>
      <c r="C125" s="277" t="s">
        <v>139</v>
      </c>
      <c r="D125" s="278"/>
      <c r="E125" s="279"/>
      <c r="F125" s="274"/>
      <c r="G125" s="275"/>
      <c r="H125" s="275"/>
      <c r="I125" s="298"/>
      <c r="J125" s="299"/>
      <c r="K125" s="299"/>
      <c r="L125" s="300"/>
      <c r="M125" s="301"/>
    </row>
    <row r="126" spans="1:13">
      <c r="A126" s="276" t="s">
        <v>137</v>
      </c>
      <c r="B126" s="277">
        <v>2013503</v>
      </c>
      <c r="C126" s="277" t="s">
        <v>140</v>
      </c>
      <c r="D126" s="278"/>
      <c r="E126" s="279"/>
      <c r="F126" s="274"/>
      <c r="G126" s="275"/>
      <c r="H126" s="275"/>
      <c r="I126" s="298"/>
      <c r="J126" s="299"/>
      <c r="K126" s="299"/>
      <c r="L126" s="300"/>
      <c r="M126" s="301"/>
    </row>
    <row r="127" spans="1:13">
      <c r="A127" s="276" t="s">
        <v>137</v>
      </c>
      <c r="B127" s="277">
        <v>2013550</v>
      </c>
      <c r="C127" s="277" t="s">
        <v>146</v>
      </c>
      <c r="D127" s="278"/>
      <c r="E127" s="279"/>
      <c r="F127" s="274"/>
      <c r="G127" s="275"/>
      <c r="H127" s="275"/>
      <c r="I127" s="298"/>
      <c r="J127" s="299"/>
      <c r="K127" s="299"/>
      <c r="L127" s="300"/>
      <c r="M127" s="301"/>
    </row>
    <row r="128" spans="1:13">
      <c r="A128" s="276" t="s">
        <v>137</v>
      </c>
      <c r="B128" s="277">
        <v>2013599</v>
      </c>
      <c r="C128" s="277" t="s">
        <v>208</v>
      </c>
      <c r="D128" s="278"/>
      <c r="E128" s="279"/>
      <c r="F128" s="274"/>
      <c r="G128" s="275"/>
      <c r="H128" s="275"/>
      <c r="I128" s="298"/>
      <c r="J128" s="299"/>
      <c r="K128" s="299"/>
      <c r="L128" s="300"/>
      <c r="M128" s="301"/>
    </row>
    <row r="129" s="239" customFormat="1" spans="1:13">
      <c r="A129" s="264" t="s">
        <v>135</v>
      </c>
      <c r="B129" s="265">
        <v>20136</v>
      </c>
      <c r="C129" s="266" t="s">
        <v>209</v>
      </c>
      <c r="D129" s="267">
        <f>SUM(D130:D134)</f>
        <v>106</v>
      </c>
      <c r="E129" s="268">
        <f>SUM(E130:E134)</f>
        <v>208</v>
      </c>
      <c r="F129" s="269">
        <f>E129/D129*100</f>
        <v>196.22641509434</v>
      </c>
      <c r="G129" s="267">
        <f>SUM(G130:G134)</f>
        <v>194</v>
      </c>
      <c r="H129" s="267">
        <f t="shared" si="4"/>
        <v>14</v>
      </c>
      <c r="I129" s="294">
        <f>H129/G129*100</f>
        <v>7.21649484536082</v>
      </c>
      <c r="J129" s="267">
        <f>SUM(J130:J134)</f>
        <v>108</v>
      </c>
      <c r="K129" s="295">
        <f>J129-D129</f>
        <v>2</v>
      </c>
      <c r="L129" s="296">
        <f>K129/D129*100</f>
        <v>1.88679245283019</v>
      </c>
      <c r="M129" s="297"/>
    </row>
    <row r="130" s="216" customFormat="1" spans="1:13">
      <c r="A130" s="270" t="s">
        <v>137</v>
      </c>
      <c r="B130" s="271">
        <v>2013601</v>
      </c>
      <c r="C130" s="271" t="s">
        <v>138</v>
      </c>
      <c r="D130" s="278">
        <v>75</v>
      </c>
      <c r="E130" s="275">
        <v>91</v>
      </c>
      <c r="F130" s="274">
        <f>E130/D130*100</f>
        <v>121.333333333333</v>
      </c>
      <c r="G130" s="275">
        <v>60</v>
      </c>
      <c r="H130" s="275">
        <f t="shared" si="4"/>
        <v>31</v>
      </c>
      <c r="I130" s="298">
        <f>H130/G130*100</f>
        <v>51.6666666666667</v>
      </c>
      <c r="J130" s="299">
        <v>87</v>
      </c>
      <c r="K130" s="299">
        <f>J130-D130</f>
        <v>12</v>
      </c>
      <c r="L130" s="300">
        <f>K130/D130*100</f>
        <v>16</v>
      </c>
      <c r="M130" s="278"/>
    </row>
    <row r="131" spans="1:13">
      <c r="A131" s="276" t="s">
        <v>137</v>
      </c>
      <c r="B131" s="277">
        <v>2013602</v>
      </c>
      <c r="C131" s="277" t="s">
        <v>139</v>
      </c>
      <c r="D131" s="278"/>
      <c r="E131" s="279"/>
      <c r="F131" s="274"/>
      <c r="G131" s="275"/>
      <c r="H131" s="275"/>
      <c r="I131" s="298"/>
      <c r="J131" s="299"/>
      <c r="K131" s="299"/>
      <c r="L131" s="300"/>
      <c r="M131" s="301"/>
    </row>
    <row r="132" spans="1:13">
      <c r="A132" s="276" t="s">
        <v>137</v>
      </c>
      <c r="B132" s="277">
        <v>2013603</v>
      </c>
      <c r="C132" s="277" t="s">
        <v>140</v>
      </c>
      <c r="D132" s="278"/>
      <c r="E132" s="279"/>
      <c r="F132" s="274"/>
      <c r="G132" s="275"/>
      <c r="H132" s="275"/>
      <c r="I132" s="298"/>
      <c r="J132" s="299"/>
      <c r="K132" s="299"/>
      <c r="L132" s="300"/>
      <c r="M132" s="301"/>
    </row>
    <row r="133" s="216" customFormat="1" spans="1:13">
      <c r="A133" s="270" t="s">
        <v>137</v>
      </c>
      <c r="B133" s="271">
        <v>2013650</v>
      </c>
      <c r="C133" s="271" t="s">
        <v>146</v>
      </c>
      <c r="D133" s="278">
        <v>21</v>
      </c>
      <c r="E133" s="275">
        <v>41</v>
      </c>
      <c r="F133" s="274">
        <f>E133/D133*100</f>
        <v>195.238095238095</v>
      </c>
      <c r="G133" s="275">
        <v>22</v>
      </c>
      <c r="H133" s="275">
        <f t="shared" si="4"/>
        <v>19</v>
      </c>
      <c r="I133" s="298">
        <f>H133/G133*100</f>
        <v>86.3636363636364</v>
      </c>
      <c r="J133" s="299">
        <v>21</v>
      </c>
      <c r="K133" s="299"/>
      <c r="L133" s="300"/>
      <c r="M133" s="278"/>
    </row>
    <row r="134" spans="1:13">
      <c r="A134" s="276" t="s">
        <v>137</v>
      </c>
      <c r="B134" s="277">
        <v>2013699</v>
      </c>
      <c r="C134" s="277" t="s">
        <v>210</v>
      </c>
      <c r="D134" s="278">
        <v>10</v>
      </c>
      <c r="E134" s="279">
        <v>76</v>
      </c>
      <c r="F134" s="274">
        <f>E134/D134*100</f>
        <v>760</v>
      </c>
      <c r="G134" s="275">
        <v>112</v>
      </c>
      <c r="H134" s="275">
        <f t="shared" si="4"/>
        <v>-36</v>
      </c>
      <c r="I134" s="298">
        <f>H134/G134*100</f>
        <v>-32.1428571428571</v>
      </c>
      <c r="J134" s="299"/>
      <c r="K134" s="299">
        <f>J134-D134</f>
        <v>-10</v>
      </c>
      <c r="L134" s="300">
        <f>K134/D134*100</f>
        <v>-100</v>
      </c>
      <c r="M134" s="301"/>
    </row>
    <row r="135" s="239" customFormat="1" spans="1:13">
      <c r="A135" s="264" t="s">
        <v>135</v>
      </c>
      <c r="B135" s="265">
        <v>20137</v>
      </c>
      <c r="C135" s="266" t="s">
        <v>211</v>
      </c>
      <c r="D135" s="267"/>
      <c r="E135" s="268"/>
      <c r="F135" s="269"/>
      <c r="G135" s="267"/>
      <c r="H135" s="267"/>
      <c r="I135" s="294"/>
      <c r="J135" s="267"/>
      <c r="K135" s="295"/>
      <c r="L135" s="296"/>
      <c r="M135" s="297"/>
    </row>
    <row r="136" spans="1:13">
      <c r="A136" s="276" t="s">
        <v>137</v>
      </c>
      <c r="B136" s="277">
        <v>2013799</v>
      </c>
      <c r="C136" s="277" t="s">
        <v>212</v>
      </c>
      <c r="D136" s="278"/>
      <c r="E136" s="279"/>
      <c r="F136" s="274"/>
      <c r="G136" s="275"/>
      <c r="H136" s="275"/>
      <c r="I136" s="298"/>
      <c r="J136" s="299"/>
      <c r="K136" s="299"/>
      <c r="L136" s="300"/>
      <c r="M136" s="301"/>
    </row>
    <row r="137" s="239" customFormat="1" spans="1:13">
      <c r="A137" s="264" t="s">
        <v>135</v>
      </c>
      <c r="B137" s="265">
        <v>20138</v>
      </c>
      <c r="C137" s="266" t="s">
        <v>213</v>
      </c>
      <c r="D137" s="267">
        <f>SUM(D138:D145)</f>
        <v>439</v>
      </c>
      <c r="E137" s="268">
        <f>SUM(E138:E145)</f>
        <v>529</v>
      </c>
      <c r="F137" s="269">
        <f>E137/D137*100</f>
        <v>120.501138952164</v>
      </c>
      <c r="G137" s="267">
        <f>SUM(G138:G145)</f>
        <v>448</v>
      </c>
      <c r="H137" s="267">
        <f>E137-G137</f>
        <v>81</v>
      </c>
      <c r="I137" s="294">
        <f>H137/G137*100</f>
        <v>18.0803571428571</v>
      </c>
      <c r="J137" s="267">
        <f>SUM(J138:J145)</f>
        <v>424</v>
      </c>
      <c r="K137" s="295">
        <f>J137-D137</f>
        <v>-15</v>
      </c>
      <c r="L137" s="296">
        <f>K137/D137*100</f>
        <v>-3.41685649202733</v>
      </c>
      <c r="M137" s="297"/>
    </row>
    <row r="138" s="216" customFormat="1" spans="1:13">
      <c r="A138" s="270" t="s">
        <v>137</v>
      </c>
      <c r="B138" s="271">
        <v>2013801</v>
      </c>
      <c r="C138" s="271" t="s">
        <v>138</v>
      </c>
      <c r="D138" s="278">
        <v>423</v>
      </c>
      <c r="E138" s="275">
        <v>483</v>
      </c>
      <c r="F138" s="274">
        <f>E138/D138*100</f>
        <v>114.184397163121</v>
      </c>
      <c r="G138" s="275">
        <v>418</v>
      </c>
      <c r="H138" s="275">
        <f>E138-G138</f>
        <v>65</v>
      </c>
      <c r="I138" s="298">
        <f>H138/G138*100</f>
        <v>15.5502392344498</v>
      </c>
      <c r="J138" s="299">
        <v>424</v>
      </c>
      <c r="K138" s="299">
        <f>J138-D138</f>
        <v>1</v>
      </c>
      <c r="L138" s="300">
        <f>K138/D138*100</f>
        <v>0.236406619385343</v>
      </c>
      <c r="M138" s="278"/>
    </row>
    <row r="139" spans="1:13">
      <c r="A139" s="276" t="s">
        <v>137</v>
      </c>
      <c r="B139" s="277">
        <v>2013802</v>
      </c>
      <c r="C139" s="277" t="s">
        <v>139</v>
      </c>
      <c r="D139" s="278"/>
      <c r="E139" s="279"/>
      <c r="F139" s="274"/>
      <c r="G139" s="275"/>
      <c r="H139" s="275"/>
      <c r="I139" s="298"/>
      <c r="J139" s="299"/>
      <c r="K139" s="299"/>
      <c r="L139" s="300"/>
      <c r="M139" s="301"/>
    </row>
    <row r="140" spans="1:13">
      <c r="A140" s="276" t="s">
        <v>137</v>
      </c>
      <c r="B140" s="277">
        <v>2013804</v>
      </c>
      <c r="C140" s="277" t="s">
        <v>214</v>
      </c>
      <c r="D140" s="278"/>
      <c r="E140" s="279">
        <v>2</v>
      </c>
      <c r="F140" s="274"/>
      <c r="G140" s="275"/>
      <c r="H140" s="275">
        <f t="shared" ref="H140:H148" si="5">E140-G140</f>
        <v>2</v>
      </c>
      <c r="I140" s="298"/>
      <c r="J140" s="299"/>
      <c r="K140" s="299"/>
      <c r="L140" s="300"/>
      <c r="M140" s="301"/>
    </row>
    <row r="141" spans="1:13">
      <c r="A141" s="276" t="s">
        <v>137</v>
      </c>
      <c r="B141" s="277">
        <v>2013805</v>
      </c>
      <c r="C141" s="277" t="s">
        <v>215</v>
      </c>
      <c r="D141" s="278"/>
      <c r="E141" s="279">
        <v>9</v>
      </c>
      <c r="F141" s="274"/>
      <c r="G141" s="275"/>
      <c r="H141" s="275">
        <f t="shared" si="5"/>
        <v>9</v>
      </c>
      <c r="I141" s="298"/>
      <c r="J141" s="299"/>
      <c r="K141" s="299"/>
      <c r="L141" s="300"/>
      <c r="M141" s="301"/>
    </row>
    <row r="142" spans="1:13">
      <c r="A142" s="276" t="s">
        <v>137</v>
      </c>
      <c r="B142" s="277">
        <v>2013812</v>
      </c>
      <c r="C142" s="277" t="s">
        <v>216</v>
      </c>
      <c r="D142" s="278"/>
      <c r="E142" s="279">
        <v>3</v>
      </c>
      <c r="F142" s="274"/>
      <c r="G142" s="275"/>
      <c r="H142" s="275">
        <f t="shared" si="5"/>
        <v>3</v>
      </c>
      <c r="I142" s="298"/>
      <c r="J142" s="299"/>
      <c r="K142" s="299"/>
      <c r="L142" s="300"/>
      <c r="M142" s="301"/>
    </row>
    <row r="143" spans="1:13">
      <c r="A143" s="276" t="s">
        <v>137</v>
      </c>
      <c r="B143" s="277">
        <v>2013816</v>
      </c>
      <c r="C143" s="277" t="s">
        <v>217</v>
      </c>
      <c r="D143" s="278"/>
      <c r="E143" s="279">
        <v>21</v>
      </c>
      <c r="F143" s="274"/>
      <c r="G143" s="275">
        <v>15</v>
      </c>
      <c r="H143" s="275">
        <f t="shared" si="5"/>
        <v>6</v>
      </c>
      <c r="I143" s="298">
        <f>H143/G143*100</f>
        <v>40</v>
      </c>
      <c r="J143" s="299"/>
      <c r="K143" s="299"/>
      <c r="L143" s="300"/>
      <c r="M143" s="301"/>
    </row>
    <row r="144" spans="1:13">
      <c r="A144" s="276" t="s">
        <v>137</v>
      </c>
      <c r="B144" s="277">
        <v>2013850</v>
      </c>
      <c r="C144" s="277" t="s">
        <v>146</v>
      </c>
      <c r="D144" s="278"/>
      <c r="E144" s="279">
        <v>5</v>
      </c>
      <c r="F144" s="274"/>
      <c r="G144" s="275"/>
      <c r="H144" s="275">
        <f t="shared" si="5"/>
        <v>5</v>
      </c>
      <c r="I144" s="298"/>
      <c r="J144" s="299"/>
      <c r="K144" s="299"/>
      <c r="L144" s="300"/>
      <c r="M144" s="301"/>
    </row>
    <row r="145" spans="1:13">
      <c r="A145" s="276" t="s">
        <v>137</v>
      </c>
      <c r="B145" s="277">
        <v>2013899</v>
      </c>
      <c r="C145" s="277" t="s">
        <v>218</v>
      </c>
      <c r="D145" s="278">
        <v>16</v>
      </c>
      <c r="E145" s="279">
        <v>6</v>
      </c>
      <c r="F145" s="274">
        <f>E145/D145*100</f>
        <v>37.5</v>
      </c>
      <c r="G145" s="275">
        <v>15</v>
      </c>
      <c r="H145" s="275">
        <f t="shared" si="5"/>
        <v>-9</v>
      </c>
      <c r="I145" s="298">
        <f>H145/G145*100</f>
        <v>-60</v>
      </c>
      <c r="J145" s="299"/>
      <c r="K145" s="299">
        <f>J145-D145</f>
        <v>-16</v>
      </c>
      <c r="L145" s="300">
        <f>K145/D145*100</f>
        <v>-100</v>
      </c>
      <c r="M145" s="301"/>
    </row>
    <row r="146" s="239" customFormat="1" spans="1:13">
      <c r="A146" s="264" t="s">
        <v>135</v>
      </c>
      <c r="B146" s="265">
        <v>20139</v>
      </c>
      <c r="C146" s="266" t="s">
        <v>219</v>
      </c>
      <c r="D146" s="267">
        <f>SUM(D147:D150)</f>
        <v>26</v>
      </c>
      <c r="E146" s="268">
        <f>SUM(E147:E149)</f>
        <v>30</v>
      </c>
      <c r="F146" s="269">
        <f>E146/D146*100</f>
        <v>115.384615384615</v>
      </c>
      <c r="G146" s="267">
        <f>SUM(G147:G150)</f>
        <v>1</v>
      </c>
      <c r="H146" s="267">
        <f t="shared" si="5"/>
        <v>29</v>
      </c>
      <c r="I146" s="294">
        <f>H146/G146*100</f>
        <v>2900</v>
      </c>
      <c r="J146" s="267">
        <f>SUM(J147:J149)</f>
        <v>43</v>
      </c>
      <c r="K146" s="295">
        <f>J146-D146</f>
        <v>17</v>
      </c>
      <c r="L146" s="296">
        <f>K146/D146*100</f>
        <v>65.3846153846154</v>
      </c>
      <c r="M146" s="297"/>
    </row>
    <row r="147" spans="1:13">
      <c r="A147" s="276" t="s">
        <v>137</v>
      </c>
      <c r="B147" s="277">
        <v>2013901</v>
      </c>
      <c r="C147" s="277" t="s">
        <v>138</v>
      </c>
      <c r="D147" s="275">
        <v>22</v>
      </c>
      <c r="E147" s="279">
        <v>29</v>
      </c>
      <c r="F147" s="274">
        <f>E147/D147*100</f>
        <v>131.818181818182</v>
      </c>
      <c r="G147" s="275">
        <v>1</v>
      </c>
      <c r="H147" s="275">
        <f t="shared" si="5"/>
        <v>28</v>
      </c>
      <c r="I147" s="298">
        <f>H147/G147*100</f>
        <v>2800</v>
      </c>
      <c r="J147" s="275">
        <v>29</v>
      </c>
      <c r="K147" s="299">
        <f>J147-D147</f>
        <v>7</v>
      </c>
      <c r="L147" s="300">
        <f>K147/D147*100</f>
        <v>31.8181818181818</v>
      </c>
      <c r="M147" s="301"/>
    </row>
    <row r="148" spans="1:13">
      <c r="A148" s="276" t="s">
        <v>137</v>
      </c>
      <c r="B148" s="277">
        <v>2013902</v>
      </c>
      <c r="C148" s="277" t="s">
        <v>139</v>
      </c>
      <c r="D148" s="275"/>
      <c r="E148" s="279">
        <v>1</v>
      </c>
      <c r="F148" s="274"/>
      <c r="G148" s="275"/>
      <c r="H148" s="275">
        <f t="shared" si="5"/>
        <v>1</v>
      </c>
      <c r="I148" s="298"/>
      <c r="J148" s="275"/>
      <c r="K148" s="299"/>
      <c r="L148" s="300"/>
      <c r="M148" s="301"/>
    </row>
    <row r="149" spans="1:13">
      <c r="A149" s="276" t="s">
        <v>137</v>
      </c>
      <c r="B149" s="277" t="s">
        <v>220</v>
      </c>
      <c r="C149" s="277" t="s">
        <v>197</v>
      </c>
      <c r="D149" s="278"/>
      <c r="E149" s="279"/>
      <c r="F149" s="274"/>
      <c r="G149" s="275"/>
      <c r="H149" s="275"/>
      <c r="I149" s="298"/>
      <c r="J149" s="299">
        <v>14</v>
      </c>
      <c r="K149" s="299">
        <f>J149-D149</f>
        <v>14</v>
      </c>
      <c r="L149" s="300"/>
      <c r="M149" s="301"/>
    </row>
    <row r="150" customFormat="1" spans="1:13">
      <c r="A150" s="276" t="s">
        <v>137</v>
      </c>
      <c r="B150" s="277">
        <v>2013999</v>
      </c>
      <c r="C150" s="277" t="s">
        <v>221</v>
      </c>
      <c r="D150" s="278">
        <v>4</v>
      </c>
      <c r="E150" s="279"/>
      <c r="F150" s="274"/>
      <c r="G150" s="275"/>
      <c r="H150" s="275"/>
      <c r="I150" s="298"/>
      <c r="J150" s="299"/>
      <c r="K150" s="299">
        <f>J150-D150</f>
        <v>-4</v>
      </c>
      <c r="L150" s="300">
        <f>K150/D150*100</f>
        <v>-100</v>
      </c>
      <c r="M150" s="301"/>
    </row>
    <row r="151" s="239" customFormat="1" spans="1:13">
      <c r="A151" s="264" t="s">
        <v>135</v>
      </c>
      <c r="B151" s="265">
        <v>20140</v>
      </c>
      <c r="C151" s="266" t="s">
        <v>222</v>
      </c>
      <c r="D151" s="267">
        <f>SUM(D152:D156)</f>
        <v>44</v>
      </c>
      <c r="E151" s="268">
        <f>SUM(E152:E156)</f>
        <v>45</v>
      </c>
      <c r="F151" s="269">
        <f>E151/D151*100</f>
        <v>102.272727272727</v>
      </c>
      <c r="G151" s="267">
        <f>SUM(G152:G156)</f>
        <v>37</v>
      </c>
      <c r="H151" s="267">
        <f>E151-G151</f>
        <v>8</v>
      </c>
      <c r="I151" s="294">
        <f>H151/G151*100</f>
        <v>21.6216216216216</v>
      </c>
      <c r="J151" s="267">
        <f>SUM(J152:J156)</f>
        <v>44</v>
      </c>
      <c r="K151" s="295"/>
      <c r="L151" s="296"/>
      <c r="M151" s="297"/>
    </row>
    <row r="152" s="216" customFormat="1" spans="1:13">
      <c r="A152" s="270" t="s">
        <v>137</v>
      </c>
      <c r="B152" s="271">
        <v>2014001</v>
      </c>
      <c r="C152" s="271" t="s">
        <v>138</v>
      </c>
      <c r="D152" s="278">
        <v>34</v>
      </c>
      <c r="E152" s="275">
        <v>43</v>
      </c>
      <c r="F152" s="274">
        <f>E152/D152*100</f>
        <v>126.470588235294</v>
      </c>
      <c r="G152" s="275">
        <v>28</v>
      </c>
      <c r="H152" s="275">
        <f>E152-G152</f>
        <v>15</v>
      </c>
      <c r="I152" s="298">
        <f>H152/G152*100</f>
        <v>53.5714285714286</v>
      </c>
      <c r="J152" s="299">
        <v>44</v>
      </c>
      <c r="K152" s="299">
        <f>J152-D152</f>
        <v>10</v>
      </c>
      <c r="L152" s="300">
        <f>K152/D152*100</f>
        <v>29.4117647058824</v>
      </c>
      <c r="M152" s="278"/>
    </row>
    <row r="153" spans="1:13">
      <c r="A153" s="276" t="s">
        <v>137</v>
      </c>
      <c r="B153" s="277">
        <v>2014002</v>
      </c>
      <c r="C153" s="277" t="s">
        <v>139</v>
      </c>
      <c r="D153" s="278"/>
      <c r="E153" s="279"/>
      <c r="F153" s="274"/>
      <c r="G153" s="275"/>
      <c r="H153" s="275"/>
      <c r="I153" s="298"/>
      <c r="J153" s="299"/>
      <c r="K153" s="299"/>
      <c r="L153" s="300"/>
      <c r="M153" s="301"/>
    </row>
    <row r="154" spans="1:13">
      <c r="A154" s="276" t="s">
        <v>137</v>
      </c>
      <c r="B154" s="277">
        <v>2014003</v>
      </c>
      <c r="C154" s="277" t="s">
        <v>140</v>
      </c>
      <c r="D154" s="278"/>
      <c r="E154" s="279"/>
      <c r="F154" s="274"/>
      <c r="G154" s="275"/>
      <c r="H154" s="275"/>
      <c r="I154" s="298"/>
      <c r="J154" s="299"/>
      <c r="K154" s="299"/>
      <c r="L154" s="300"/>
      <c r="M154" s="301"/>
    </row>
    <row r="155" spans="1:13">
      <c r="A155" s="276" t="s">
        <v>137</v>
      </c>
      <c r="B155" s="277">
        <v>2014004</v>
      </c>
      <c r="C155" s="277" t="s">
        <v>223</v>
      </c>
      <c r="D155" s="278"/>
      <c r="E155" s="279"/>
      <c r="F155" s="274"/>
      <c r="G155" s="275"/>
      <c r="H155" s="275"/>
      <c r="I155" s="298"/>
      <c r="J155" s="299"/>
      <c r="K155" s="299"/>
      <c r="L155" s="300"/>
      <c r="M155" s="301"/>
    </row>
    <row r="156" spans="1:13">
      <c r="A156" s="276" t="s">
        <v>137</v>
      </c>
      <c r="B156" s="277">
        <v>2014099</v>
      </c>
      <c r="C156" s="277" t="s">
        <v>224</v>
      </c>
      <c r="D156" s="278">
        <v>10</v>
      </c>
      <c r="E156" s="279">
        <v>2</v>
      </c>
      <c r="F156" s="274">
        <f>E156/D156*100</f>
        <v>20</v>
      </c>
      <c r="G156" s="275">
        <v>9</v>
      </c>
      <c r="H156" s="275">
        <f>E156-G156</f>
        <v>-7</v>
      </c>
      <c r="I156" s="298">
        <f>H156/G156*100</f>
        <v>-77.7777777777778</v>
      </c>
      <c r="J156" s="299"/>
      <c r="K156" s="299">
        <f>J156-D156</f>
        <v>-10</v>
      </c>
      <c r="L156" s="300">
        <f>K156/D156*100</f>
        <v>-100</v>
      </c>
      <c r="M156" s="301"/>
    </row>
    <row r="157" s="239" customFormat="1" spans="1:13">
      <c r="A157" s="264" t="s">
        <v>135</v>
      </c>
      <c r="B157" s="265">
        <v>20199</v>
      </c>
      <c r="C157" s="266" t="s">
        <v>225</v>
      </c>
      <c r="D157" s="267">
        <f>SUM(D158:D159)</f>
        <v>230</v>
      </c>
      <c r="E157" s="268"/>
      <c r="F157" s="269"/>
      <c r="G157" s="267">
        <f>SUM(G158:G159)</f>
        <v>0</v>
      </c>
      <c r="H157" s="267"/>
      <c r="I157" s="294"/>
      <c r="J157" s="267">
        <f>SUM(J158:J159)</f>
        <v>2553</v>
      </c>
      <c r="K157" s="295">
        <f>J157-D157</f>
        <v>2323</v>
      </c>
      <c r="L157" s="296">
        <f>K157/D157*100</f>
        <v>1010</v>
      </c>
      <c r="M157" s="297"/>
    </row>
    <row r="158" spans="1:13">
      <c r="A158" s="276" t="s">
        <v>137</v>
      </c>
      <c r="B158" s="277">
        <v>2019901</v>
      </c>
      <c r="C158" s="277" t="s">
        <v>226</v>
      </c>
      <c r="D158" s="278"/>
      <c r="E158" s="279"/>
      <c r="F158" s="274"/>
      <c r="G158" s="275"/>
      <c r="H158" s="275"/>
      <c r="I158" s="298"/>
      <c r="J158" s="299"/>
      <c r="K158" s="299"/>
      <c r="L158" s="300"/>
      <c r="M158" s="301"/>
    </row>
    <row r="159" spans="1:13">
      <c r="A159" s="276" t="s">
        <v>137</v>
      </c>
      <c r="B159" s="277">
        <v>2019999</v>
      </c>
      <c r="C159" s="277" t="s">
        <v>227</v>
      </c>
      <c r="D159" s="278">
        <v>230</v>
      </c>
      <c r="E159" s="279"/>
      <c r="F159" s="274"/>
      <c r="G159" s="275"/>
      <c r="H159" s="275"/>
      <c r="I159" s="298"/>
      <c r="J159" s="299">
        <v>2553</v>
      </c>
      <c r="K159" s="299">
        <f>J159-D159</f>
        <v>2323</v>
      </c>
      <c r="L159" s="300">
        <f>K159/D159*100</f>
        <v>1010</v>
      </c>
      <c r="M159" s="301"/>
    </row>
    <row r="160" s="238" customFormat="1" spans="1:13">
      <c r="A160" s="259" t="s">
        <v>133</v>
      </c>
      <c r="B160" s="260">
        <v>202</v>
      </c>
      <c r="C160" s="260" t="s">
        <v>228</v>
      </c>
      <c r="D160" s="261"/>
      <c r="E160" s="262"/>
      <c r="F160" s="263"/>
      <c r="G160" s="262"/>
      <c r="H160" s="262"/>
      <c r="I160" s="291"/>
      <c r="J160" s="262"/>
      <c r="K160" s="292"/>
      <c r="L160" s="293"/>
      <c r="M160" s="292"/>
    </row>
    <row r="161" s="239" customFormat="1" spans="1:13">
      <c r="A161" s="264" t="s">
        <v>135</v>
      </c>
      <c r="B161" s="265">
        <v>20201</v>
      </c>
      <c r="C161" s="266" t="s">
        <v>229</v>
      </c>
      <c r="D161" s="267"/>
      <c r="E161" s="268"/>
      <c r="F161" s="269"/>
      <c r="G161" s="267"/>
      <c r="H161" s="267"/>
      <c r="I161" s="294"/>
      <c r="J161" s="267"/>
      <c r="K161" s="295"/>
      <c r="L161" s="296"/>
      <c r="M161" s="297"/>
    </row>
    <row r="162" spans="1:13">
      <c r="A162" s="276" t="s">
        <v>137</v>
      </c>
      <c r="B162" s="277">
        <v>2020199</v>
      </c>
      <c r="C162" s="277" t="s">
        <v>230</v>
      </c>
      <c r="D162" s="278"/>
      <c r="E162" s="279"/>
      <c r="F162" s="274"/>
      <c r="G162" s="275"/>
      <c r="H162" s="275"/>
      <c r="I162" s="298"/>
      <c r="J162" s="299"/>
      <c r="K162" s="299"/>
      <c r="L162" s="300"/>
      <c r="M162" s="301"/>
    </row>
    <row r="163" s="239" customFormat="1" spans="1:13">
      <c r="A163" s="264" t="s">
        <v>135</v>
      </c>
      <c r="B163" s="265">
        <v>20202</v>
      </c>
      <c r="C163" s="266" t="s">
        <v>231</v>
      </c>
      <c r="D163" s="267"/>
      <c r="E163" s="268"/>
      <c r="F163" s="269"/>
      <c r="G163" s="267"/>
      <c r="H163" s="267"/>
      <c r="I163" s="294"/>
      <c r="J163" s="267"/>
      <c r="K163" s="295"/>
      <c r="L163" s="296"/>
      <c r="M163" s="297"/>
    </row>
    <row r="164" spans="1:13">
      <c r="A164" s="276" t="s">
        <v>137</v>
      </c>
      <c r="B164" s="277">
        <v>2020202</v>
      </c>
      <c r="C164" s="277" t="s">
        <v>232</v>
      </c>
      <c r="D164" s="278"/>
      <c r="E164" s="279"/>
      <c r="F164" s="274"/>
      <c r="G164" s="275"/>
      <c r="H164" s="275"/>
      <c r="I164" s="298"/>
      <c r="J164" s="299"/>
      <c r="K164" s="299"/>
      <c r="L164" s="300"/>
      <c r="M164" s="301"/>
    </row>
    <row r="165" s="239" customFormat="1" spans="1:13">
      <c r="A165" s="264" t="s">
        <v>135</v>
      </c>
      <c r="B165" s="265">
        <v>20203</v>
      </c>
      <c r="C165" s="266" t="s">
        <v>233</v>
      </c>
      <c r="D165" s="267"/>
      <c r="E165" s="268"/>
      <c r="F165" s="269"/>
      <c r="G165" s="267"/>
      <c r="H165" s="267"/>
      <c r="I165" s="294"/>
      <c r="J165" s="267"/>
      <c r="K165" s="295"/>
      <c r="L165" s="296"/>
      <c r="M165" s="297"/>
    </row>
    <row r="166" spans="1:13">
      <c r="A166" s="276" t="s">
        <v>137</v>
      </c>
      <c r="B166" s="277">
        <v>2020306</v>
      </c>
      <c r="C166" s="277" t="s">
        <v>234</v>
      </c>
      <c r="D166" s="278"/>
      <c r="E166" s="279"/>
      <c r="F166" s="274"/>
      <c r="G166" s="275"/>
      <c r="H166" s="275"/>
      <c r="I166" s="298"/>
      <c r="J166" s="299"/>
      <c r="K166" s="299"/>
      <c r="L166" s="300"/>
      <c r="M166" s="301"/>
    </row>
    <row r="167" s="239" customFormat="1" spans="1:13">
      <c r="A167" s="264" t="s">
        <v>135</v>
      </c>
      <c r="B167" s="265">
        <v>20204</v>
      </c>
      <c r="C167" s="266" t="s">
        <v>235</v>
      </c>
      <c r="D167" s="267"/>
      <c r="E167" s="268"/>
      <c r="F167" s="269"/>
      <c r="G167" s="267"/>
      <c r="H167" s="267"/>
      <c r="I167" s="294"/>
      <c r="J167" s="267"/>
      <c r="K167" s="295"/>
      <c r="L167" s="296"/>
      <c r="M167" s="297"/>
    </row>
    <row r="168" spans="1:13">
      <c r="A168" s="276" t="s">
        <v>137</v>
      </c>
      <c r="B168" s="277">
        <v>2020499</v>
      </c>
      <c r="C168" s="277" t="s">
        <v>236</v>
      </c>
      <c r="D168" s="278"/>
      <c r="E168" s="279"/>
      <c r="F168" s="274"/>
      <c r="G168" s="275"/>
      <c r="H168" s="275"/>
      <c r="I168" s="298"/>
      <c r="J168" s="299"/>
      <c r="K168" s="299"/>
      <c r="L168" s="300"/>
      <c r="M168" s="301"/>
    </row>
    <row r="169" s="239" customFormat="1" spans="1:13">
      <c r="A169" s="264" t="s">
        <v>135</v>
      </c>
      <c r="B169" s="265">
        <v>20205</v>
      </c>
      <c r="C169" s="266" t="s">
        <v>237</v>
      </c>
      <c r="D169" s="267"/>
      <c r="E169" s="268"/>
      <c r="F169" s="269"/>
      <c r="G169" s="267"/>
      <c r="H169" s="267"/>
      <c r="I169" s="294"/>
      <c r="J169" s="267"/>
      <c r="K169" s="295"/>
      <c r="L169" s="296"/>
      <c r="M169" s="297"/>
    </row>
    <row r="170" spans="1:13">
      <c r="A170" s="276" t="s">
        <v>137</v>
      </c>
      <c r="B170" s="277">
        <v>2020599</v>
      </c>
      <c r="C170" s="277" t="s">
        <v>238</v>
      </c>
      <c r="D170" s="278"/>
      <c r="E170" s="279"/>
      <c r="F170" s="274"/>
      <c r="G170" s="275"/>
      <c r="H170" s="275"/>
      <c r="I170" s="298"/>
      <c r="J170" s="299"/>
      <c r="K170" s="299"/>
      <c r="L170" s="300"/>
      <c r="M170" s="301"/>
    </row>
    <row r="171" s="239" customFormat="1" spans="1:13">
      <c r="A171" s="264" t="s">
        <v>135</v>
      </c>
      <c r="B171" s="265">
        <v>20206</v>
      </c>
      <c r="C171" s="266" t="s">
        <v>239</v>
      </c>
      <c r="D171" s="267"/>
      <c r="E171" s="268"/>
      <c r="F171" s="269"/>
      <c r="G171" s="267"/>
      <c r="H171" s="267"/>
      <c r="I171" s="294"/>
      <c r="J171" s="267"/>
      <c r="K171" s="295"/>
      <c r="L171" s="296"/>
      <c r="M171" s="297"/>
    </row>
    <row r="172" spans="1:13">
      <c r="A172" s="276" t="s">
        <v>137</v>
      </c>
      <c r="B172" s="277">
        <v>2020601</v>
      </c>
      <c r="C172" s="277" t="s">
        <v>240</v>
      </c>
      <c r="D172" s="278"/>
      <c r="E172" s="279"/>
      <c r="F172" s="274"/>
      <c r="G172" s="275"/>
      <c r="H172" s="275"/>
      <c r="I172" s="298"/>
      <c r="J172" s="299"/>
      <c r="K172" s="299"/>
      <c r="L172" s="300"/>
      <c r="M172" s="301"/>
    </row>
    <row r="173" s="239" customFormat="1" spans="1:13">
      <c r="A173" s="264" t="s">
        <v>135</v>
      </c>
      <c r="B173" s="265">
        <v>20207</v>
      </c>
      <c r="C173" s="266" t="s">
        <v>241</v>
      </c>
      <c r="D173" s="267"/>
      <c r="E173" s="268"/>
      <c r="F173" s="269"/>
      <c r="G173" s="267"/>
      <c r="H173" s="267"/>
      <c r="I173" s="294"/>
      <c r="J173" s="267"/>
      <c r="K173" s="295"/>
      <c r="L173" s="296"/>
      <c r="M173" s="297"/>
    </row>
    <row r="174" spans="1:13">
      <c r="A174" s="276" t="s">
        <v>137</v>
      </c>
      <c r="B174" s="277">
        <v>2020799</v>
      </c>
      <c r="C174" s="277" t="s">
        <v>242</v>
      </c>
      <c r="D174" s="278"/>
      <c r="E174" s="279"/>
      <c r="F174" s="274"/>
      <c r="G174" s="275"/>
      <c r="H174" s="275"/>
      <c r="I174" s="298"/>
      <c r="J174" s="299"/>
      <c r="K174" s="299"/>
      <c r="L174" s="300"/>
      <c r="M174" s="301"/>
    </row>
    <row r="175" s="239" customFormat="1" spans="1:13">
      <c r="A175" s="264" t="s">
        <v>135</v>
      </c>
      <c r="B175" s="265">
        <v>20208</v>
      </c>
      <c r="C175" s="266" t="s">
        <v>243</v>
      </c>
      <c r="D175" s="267"/>
      <c r="E175" s="268"/>
      <c r="F175" s="269"/>
      <c r="G175" s="267"/>
      <c r="H175" s="267"/>
      <c r="I175" s="294"/>
      <c r="J175" s="267"/>
      <c r="K175" s="295"/>
      <c r="L175" s="296"/>
      <c r="M175" s="297"/>
    </row>
    <row r="176" spans="1:13">
      <c r="A176" s="276" t="s">
        <v>137</v>
      </c>
      <c r="B176" s="277">
        <v>2020899</v>
      </c>
      <c r="C176" s="277" t="s">
        <v>244</v>
      </c>
      <c r="D176" s="278"/>
      <c r="E176" s="279"/>
      <c r="F176" s="274"/>
      <c r="G176" s="275"/>
      <c r="H176" s="275"/>
      <c r="I176" s="298"/>
      <c r="J176" s="299"/>
      <c r="K176" s="299"/>
      <c r="L176" s="300"/>
      <c r="M176" s="301"/>
    </row>
    <row r="177" s="239" customFormat="1" spans="1:13">
      <c r="A177" s="264" t="s">
        <v>135</v>
      </c>
      <c r="B177" s="265">
        <v>20299</v>
      </c>
      <c r="C177" s="266" t="s">
        <v>245</v>
      </c>
      <c r="D177" s="267"/>
      <c r="E177" s="268"/>
      <c r="F177" s="269"/>
      <c r="G177" s="267"/>
      <c r="H177" s="267"/>
      <c r="I177" s="294"/>
      <c r="J177" s="267"/>
      <c r="K177" s="295"/>
      <c r="L177" s="296"/>
      <c r="M177" s="297"/>
    </row>
    <row r="178" spans="1:13">
      <c r="A178" s="276" t="s">
        <v>137</v>
      </c>
      <c r="B178" s="277">
        <v>2029999</v>
      </c>
      <c r="C178" s="277" t="s">
        <v>246</v>
      </c>
      <c r="D178" s="278"/>
      <c r="E178" s="279"/>
      <c r="F178" s="274"/>
      <c r="G178" s="275"/>
      <c r="H178" s="275"/>
      <c r="I178" s="298"/>
      <c r="J178" s="299"/>
      <c r="K178" s="299"/>
      <c r="L178" s="300"/>
      <c r="M178" s="301"/>
    </row>
    <row r="179" s="238" customFormat="1" spans="1:13">
      <c r="A179" s="259" t="s">
        <v>133</v>
      </c>
      <c r="B179" s="260">
        <v>203</v>
      </c>
      <c r="C179" s="260" t="s">
        <v>247</v>
      </c>
      <c r="D179" s="261">
        <f>SUM(D180,D182,D184,D186,D190)</f>
        <v>67</v>
      </c>
      <c r="E179" s="262">
        <f t="shared" ref="E179:J179" si="6">SUM(E180,E182,E184,E186,E190)</f>
        <v>85</v>
      </c>
      <c r="F179" s="263">
        <f>E179/D179*100</f>
        <v>126.865671641791</v>
      </c>
      <c r="G179" s="262">
        <f>SUM(G180,G182,G184,G186,G190)</f>
        <v>86</v>
      </c>
      <c r="H179" s="262">
        <f>E179-G179</f>
        <v>-1</v>
      </c>
      <c r="I179" s="291">
        <f>H179/G179*100</f>
        <v>-1.16279069767442</v>
      </c>
      <c r="J179" s="262">
        <f t="shared" si="6"/>
        <v>63</v>
      </c>
      <c r="K179" s="292">
        <f>J179-D179</f>
        <v>-4</v>
      </c>
      <c r="L179" s="293">
        <f>K179/D179*100</f>
        <v>-5.97014925373134</v>
      </c>
      <c r="M179" s="292"/>
    </row>
    <row r="180" s="239" customFormat="1" spans="1:13">
      <c r="A180" s="264" t="s">
        <v>135</v>
      </c>
      <c r="B180" s="265">
        <v>20301</v>
      </c>
      <c r="C180" s="266" t="s">
        <v>248</v>
      </c>
      <c r="D180" s="267"/>
      <c r="E180" s="268"/>
      <c r="F180" s="269"/>
      <c r="G180" s="267"/>
      <c r="H180" s="267"/>
      <c r="I180" s="294"/>
      <c r="J180" s="267"/>
      <c r="K180" s="295"/>
      <c r="L180" s="296"/>
      <c r="M180" s="297"/>
    </row>
    <row r="181" spans="1:13">
      <c r="A181" s="276" t="s">
        <v>137</v>
      </c>
      <c r="B181" s="277">
        <v>2030199</v>
      </c>
      <c r="C181" s="277" t="s">
        <v>249</v>
      </c>
      <c r="D181" s="278"/>
      <c r="E181" s="279"/>
      <c r="F181" s="274"/>
      <c r="G181" s="275"/>
      <c r="H181" s="275"/>
      <c r="I181" s="298"/>
      <c r="J181" s="299"/>
      <c r="K181" s="299"/>
      <c r="L181" s="300"/>
      <c r="M181" s="301"/>
    </row>
    <row r="182" s="239" customFormat="1" spans="1:13">
      <c r="A182" s="264" t="s">
        <v>135</v>
      </c>
      <c r="B182" s="265">
        <v>20304</v>
      </c>
      <c r="C182" s="266" t="s">
        <v>250</v>
      </c>
      <c r="D182" s="267"/>
      <c r="E182" s="268"/>
      <c r="F182" s="269"/>
      <c r="G182" s="267"/>
      <c r="H182" s="267"/>
      <c r="I182" s="294"/>
      <c r="J182" s="267"/>
      <c r="K182" s="295"/>
      <c r="L182" s="296"/>
      <c r="M182" s="297"/>
    </row>
    <row r="183" spans="1:13">
      <c r="A183" s="276" t="s">
        <v>137</v>
      </c>
      <c r="B183" s="277">
        <v>2030401</v>
      </c>
      <c r="C183" s="277" t="s">
        <v>251</v>
      </c>
      <c r="D183" s="278"/>
      <c r="E183" s="279"/>
      <c r="F183" s="274"/>
      <c r="G183" s="275"/>
      <c r="H183" s="275"/>
      <c r="I183" s="298"/>
      <c r="J183" s="299"/>
      <c r="K183" s="299"/>
      <c r="L183" s="300"/>
      <c r="M183" s="301"/>
    </row>
    <row r="184" s="239" customFormat="1" spans="1:13">
      <c r="A184" s="264" t="s">
        <v>135</v>
      </c>
      <c r="B184" s="265">
        <v>20305</v>
      </c>
      <c r="C184" s="266" t="s">
        <v>252</v>
      </c>
      <c r="D184" s="267"/>
      <c r="E184" s="268"/>
      <c r="F184" s="269"/>
      <c r="G184" s="267"/>
      <c r="H184" s="267"/>
      <c r="I184" s="294"/>
      <c r="J184" s="267"/>
      <c r="K184" s="295"/>
      <c r="L184" s="296"/>
      <c r="M184" s="297"/>
    </row>
    <row r="185" spans="1:13">
      <c r="A185" s="276" t="s">
        <v>137</v>
      </c>
      <c r="B185" s="277">
        <v>2030501</v>
      </c>
      <c r="C185" s="277" t="s">
        <v>253</v>
      </c>
      <c r="D185" s="278"/>
      <c r="E185" s="279"/>
      <c r="F185" s="274"/>
      <c r="G185" s="275"/>
      <c r="H185" s="275"/>
      <c r="I185" s="298"/>
      <c r="J185" s="299"/>
      <c r="K185" s="299"/>
      <c r="L185" s="300"/>
      <c r="M185" s="301"/>
    </row>
    <row r="186" s="239" customFormat="1" spans="1:13">
      <c r="A186" s="264" t="s">
        <v>135</v>
      </c>
      <c r="B186" s="265">
        <v>20306</v>
      </c>
      <c r="C186" s="266" t="s">
        <v>254</v>
      </c>
      <c r="D186" s="267">
        <f>SUM(D187:D189)</f>
        <v>67</v>
      </c>
      <c r="E186" s="268">
        <f>SUM(E187:E189)</f>
        <v>82</v>
      </c>
      <c r="F186" s="269">
        <f>E186/D186*100</f>
        <v>122.388059701493</v>
      </c>
      <c r="G186" s="267">
        <f>SUM(G187:G189)</f>
        <v>20</v>
      </c>
      <c r="H186" s="267">
        <f>E186-G186</f>
        <v>62</v>
      </c>
      <c r="I186" s="294">
        <f>H186/G186*100</f>
        <v>310</v>
      </c>
      <c r="J186" s="267">
        <f>SUM(J187:J189)</f>
        <v>63</v>
      </c>
      <c r="K186" s="295">
        <f>J186-D186</f>
        <v>-4</v>
      </c>
      <c r="L186" s="296">
        <f>K186/D186*100</f>
        <v>-5.97014925373134</v>
      </c>
      <c r="M186" s="297"/>
    </row>
    <row r="187" spans="1:13">
      <c r="A187" s="276" t="s">
        <v>137</v>
      </c>
      <c r="B187" s="277">
        <v>2030607</v>
      </c>
      <c r="C187" s="277" t="s">
        <v>255</v>
      </c>
      <c r="D187" s="278">
        <v>20</v>
      </c>
      <c r="E187" s="279">
        <v>82</v>
      </c>
      <c r="F187" s="274">
        <f>E187/D187*100</f>
        <v>410</v>
      </c>
      <c r="G187" s="275">
        <v>20</v>
      </c>
      <c r="H187" s="275">
        <f>E187-G187</f>
        <v>62</v>
      </c>
      <c r="I187" s="298">
        <f>H187/G187*100</f>
        <v>310</v>
      </c>
      <c r="J187" s="299">
        <v>63</v>
      </c>
      <c r="K187" s="299">
        <f>J187-D187</f>
        <v>43</v>
      </c>
      <c r="L187" s="300">
        <f>K187/D187*100</f>
        <v>215</v>
      </c>
      <c r="M187" s="301"/>
    </row>
    <row r="188" spans="1:13">
      <c r="A188" s="276" t="s">
        <v>137</v>
      </c>
      <c r="B188" s="277">
        <v>2030608</v>
      </c>
      <c r="C188" s="277" t="s">
        <v>256</v>
      </c>
      <c r="D188" s="278"/>
      <c r="E188" s="279"/>
      <c r="F188" s="274"/>
      <c r="G188" s="275"/>
      <c r="H188" s="275"/>
      <c r="I188" s="298"/>
      <c r="J188" s="299"/>
      <c r="K188" s="299"/>
      <c r="L188" s="300"/>
      <c r="M188" s="301"/>
    </row>
    <row r="189" spans="1:13">
      <c r="A189" s="276" t="s">
        <v>137</v>
      </c>
      <c r="B189" s="277">
        <v>2030699</v>
      </c>
      <c r="C189" s="277" t="s">
        <v>257</v>
      </c>
      <c r="D189" s="278">
        <v>47</v>
      </c>
      <c r="E189" s="279"/>
      <c r="F189" s="274"/>
      <c r="G189" s="275"/>
      <c r="H189" s="275"/>
      <c r="I189" s="298"/>
      <c r="J189" s="299"/>
      <c r="K189" s="299">
        <f>J189-D189</f>
        <v>-47</v>
      </c>
      <c r="L189" s="300">
        <f>K189/D189*100</f>
        <v>-100</v>
      </c>
      <c r="M189" s="301"/>
    </row>
    <row r="190" s="239" customFormat="1" spans="1:13">
      <c r="A190" s="264" t="s">
        <v>135</v>
      </c>
      <c r="B190" s="265">
        <v>20399</v>
      </c>
      <c r="C190" s="266" t="s">
        <v>258</v>
      </c>
      <c r="D190" s="267"/>
      <c r="E190" s="268">
        <f>E191</f>
        <v>3</v>
      </c>
      <c r="F190" s="269"/>
      <c r="G190" s="267">
        <f>G191</f>
        <v>66</v>
      </c>
      <c r="H190" s="267">
        <f>E190-G190</f>
        <v>-63</v>
      </c>
      <c r="I190" s="294">
        <f>H190/G190*100</f>
        <v>-95.4545454545455</v>
      </c>
      <c r="J190" s="267"/>
      <c r="K190" s="295"/>
      <c r="L190" s="296"/>
      <c r="M190" s="297"/>
    </row>
    <row r="191" spans="1:13">
      <c r="A191" s="276" t="s">
        <v>137</v>
      </c>
      <c r="B191" s="277">
        <v>2039999</v>
      </c>
      <c r="C191" s="277" t="s">
        <v>259</v>
      </c>
      <c r="D191" s="278"/>
      <c r="E191" s="279">
        <v>3</v>
      </c>
      <c r="F191" s="274"/>
      <c r="G191" s="275">
        <v>66</v>
      </c>
      <c r="H191" s="275">
        <f>E191-G191</f>
        <v>-63</v>
      </c>
      <c r="I191" s="298">
        <f>H191/G191*100</f>
        <v>-95.4545454545455</v>
      </c>
      <c r="J191" s="299"/>
      <c r="K191" s="299"/>
      <c r="L191" s="300"/>
      <c r="M191" s="301"/>
    </row>
    <row r="192" s="238" customFormat="1" spans="1:13">
      <c r="A192" s="259" t="s">
        <v>133</v>
      </c>
      <c r="B192" s="260">
        <v>204</v>
      </c>
      <c r="C192" s="260" t="s">
        <v>260</v>
      </c>
      <c r="D192" s="261">
        <f>D193+D195+D198+D200+D204+D213+D227+D229+D231+D233+D235</f>
        <v>104</v>
      </c>
      <c r="E192" s="262">
        <f t="shared" ref="E192:J192" si="7">E193+E195+E198+E200+E204+E213+E227+E229+E231+E233+E235</f>
        <v>270</v>
      </c>
      <c r="F192" s="263">
        <f>E192/D192*100</f>
        <v>259.615384615385</v>
      </c>
      <c r="G192" s="262">
        <f>G193+G195+G198+G200+G204+G213+G227+G229+G231+G233+G235</f>
        <v>379</v>
      </c>
      <c r="H192" s="262">
        <f>E192-G192</f>
        <v>-109</v>
      </c>
      <c r="I192" s="291">
        <f>H192/G192*100</f>
        <v>-28.7598944591029</v>
      </c>
      <c r="J192" s="262">
        <f t="shared" si="7"/>
        <v>147</v>
      </c>
      <c r="K192" s="292">
        <f>J192-D192</f>
        <v>43</v>
      </c>
      <c r="L192" s="293">
        <f>K192/D192*100</f>
        <v>41.3461538461538</v>
      </c>
      <c r="M192" s="292"/>
    </row>
    <row r="193" s="239" customFormat="1" spans="1:13">
      <c r="A193" s="264" t="s">
        <v>135</v>
      </c>
      <c r="B193" s="265">
        <v>20401</v>
      </c>
      <c r="C193" s="266" t="s">
        <v>261</v>
      </c>
      <c r="D193" s="267"/>
      <c r="E193" s="268"/>
      <c r="F193" s="269"/>
      <c r="G193" s="267"/>
      <c r="H193" s="267"/>
      <c r="I193" s="294"/>
      <c r="J193" s="267"/>
      <c r="K193" s="295"/>
      <c r="L193" s="296"/>
      <c r="M193" s="297"/>
    </row>
    <row r="194" spans="1:13">
      <c r="A194" s="276" t="s">
        <v>137</v>
      </c>
      <c r="B194" s="277">
        <v>2040199</v>
      </c>
      <c r="C194" s="277" t="s">
        <v>262</v>
      </c>
      <c r="D194" s="278"/>
      <c r="E194" s="279"/>
      <c r="F194" s="274"/>
      <c r="G194" s="275"/>
      <c r="H194" s="275"/>
      <c r="I194" s="298"/>
      <c r="J194" s="299"/>
      <c r="K194" s="299"/>
      <c r="L194" s="300"/>
      <c r="M194" s="301"/>
    </row>
    <row r="195" s="239" customFormat="1" spans="1:13">
      <c r="A195" s="264" t="s">
        <v>135</v>
      </c>
      <c r="B195" s="265">
        <v>20402</v>
      </c>
      <c r="C195" s="266" t="s">
        <v>263</v>
      </c>
      <c r="D195" s="267"/>
      <c r="E195" s="268">
        <f>SUM(E196:E197)</f>
        <v>37</v>
      </c>
      <c r="F195" s="269"/>
      <c r="G195" s="267">
        <f>SUM(G196:G197)</f>
        <v>62</v>
      </c>
      <c r="H195" s="267">
        <f>E195-G195</f>
        <v>-25</v>
      </c>
      <c r="I195" s="294">
        <f>H195/G195*100</f>
        <v>-40.3225806451613</v>
      </c>
      <c r="J195" s="267">
        <f>J196+J197</f>
        <v>37</v>
      </c>
      <c r="K195" s="295">
        <f>J195-D195</f>
        <v>37</v>
      </c>
      <c r="L195" s="296"/>
      <c r="M195" s="297"/>
    </row>
    <row r="196" spans="1:13">
      <c r="A196" s="276" t="s">
        <v>137</v>
      </c>
      <c r="B196" s="277">
        <v>2040201</v>
      </c>
      <c r="C196" s="277" t="s">
        <v>138</v>
      </c>
      <c r="D196" s="278"/>
      <c r="E196" s="279"/>
      <c r="F196" s="274"/>
      <c r="G196" s="275"/>
      <c r="H196" s="275"/>
      <c r="I196" s="298"/>
      <c r="J196" s="299"/>
      <c r="K196" s="299"/>
      <c r="L196" s="300"/>
      <c r="M196" s="301"/>
    </row>
    <row r="197" spans="1:13">
      <c r="A197" s="276" t="s">
        <v>137</v>
      </c>
      <c r="B197" s="277">
        <v>2040299</v>
      </c>
      <c r="C197" s="277" t="s">
        <v>264</v>
      </c>
      <c r="D197" s="278"/>
      <c r="E197" s="279">
        <v>37</v>
      </c>
      <c r="F197" s="274"/>
      <c r="G197" s="275">
        <v>62</v>
      </c>
      <c r="H197" s="275">
        <f>E197-G197</f>
        <v>-25</v>
      </c>
      <c r="I197" s="298">
        <f>H197/G197*100</f>
        <v>-40.3225806451613</v>
      </c>
      <c r="J197" s="299">
        <v>37</v>
      </c>
      <c r="K197" s="299">
        <f>J197-D197</f>
        <v>37</v>
      </c>
      <c r="L197" s="300"/>
      <c r="M197" s="301"/>
    </row>
    <row r="198" s="239" customFormat="1" spans="1:13">
      <c r="A198" s="264" t="s">
        <v>135</v>
      </c>
      <c r="B198" s="265">
        <v>20403</v>
      </c>
      <c r="C198" s="266" t="s">
        <v>265</v>
      </c>
      <c r="D198" s="267"/>
      <c r="E198" s="268"/>
      <c r="F198" s="269"/>
      <c r="G198" s="267">
        <f>SUM(G199:G199)</f>
        <v>0</v>
      </c>
      <c r="H198" s="267"/>
      <c r="I198" s="294"/>
      <c r="J198" s="267"/>
      <c r="K198" s="295"/>
      <c r="L198" s="296"/>
      <c r="M198" s="297"/>
    </row>
    <row r="199" spans="1:13">
      <c r="A199" s="276" t="s">
        <v>137</v>
      </c>
      <c r="B199" s="277">
        <v>2040399</v>
      </c>
      <c r="C199" s="277" t="s">
        <v>266</v>
      </c>
      <c r="D199" s="278"/>
      <c r="E199" s="279"/>
      <c r="F199" s="274"/>
      <c r="G199" s="275"/>
      <c r="H199" s="275"/>
      <c r="I199" s="298"/>
      <c r="J199" s="299"/>
      <c r="K199" s="299"/>
      <c r="L199" s="300"/>
      <c r="M199" s="301"/>
    </row>
    <row r="200" s="239" customFormat="1" spans="1:13">
      <c r="A200" s="264" t="s">
        <v>135</v>
      </c>
      <c r="B200" s="265">
        <v>20404</v>
      </c>
      <c r="C200" s="266" t="s">
        <v>267</v>
      </c>
      <c r="D200" s="267"/>
      <c r="E200" s="268">
        <f>SUM(E202:E203)</f>
        <v>1</v>
      </c>
      <c r="F200" s="269"/>
      <c r="G200" s="267">
        <f>SUM(G201:G203)</f>
        <v>60</v>
      </c>
      <c r="H200" s="267">
        <f t="shared" ref="H200:H205" si="8">E200-G200</f>
        <v>-59</v>
      </c>
      <c r="I200" s="294">
        <f>H200/G200*100</f>
        <v>-98.3333333333333</v>
      </c>
      <c r="J200" s="267"/>
      <c r="K200" s="295"/>
      <c r="L200" s="296"/>
      <c r="M200" s="297"/>
    </row>
    <row r="201" s="216" customFormat="1" spans="1:13">
      <c r="A201" s="276" t="s">
        <v>137</v>
      </c>
      <c r="B201" s="271">
        <v>2040401</v>
      </c>
      <c r="C201" s="271" t="s">
        <v>138</v>
      </c>
      <c r="D201" s="302"/>
      <c r="E201" s="302"/>
      <c r="F201" s="274"/>
      <c r="G201" s="275">
        <v>13</v>
      </c>
      <c r="H201" s="275">
        <f t="shared" si="8"/>
        <v>-13</v>
      </c>
      <c r="I201" s="298">
        <f>H201/G201*100</f>
        <v>-100</v>
      </c>
      <c r="J201" s="275"/>
      <c r="K201" s="299"/>
      <c r="L201" s="300"/>
      <c r="M201" s="278"/>
    </row>
    <row r="202" spans="1:13">
      <c r="A202" s="276" t="s">
        <v>137</v>
      </c>
      <c r="B202" s="277">
        <v>2040450</v>
      </c>
      <c r="C202" s="277" t="s">
        <v>146</v>
      </c>
      <c r="D202" s="278"/>
      <c r="E202" s="279">
        <v>1</v>
      </c>
      <c r="F202" s="274"/>
      <c r="G202" s="275"/>
      <c r="H202" s="275">
        <f t="shared" si="8"/>
        <v>1</v>
      </c>
      <c r="I202" s="298"/>
      <c r="J202" s="299"/>
      <c r="K202" s="299"/>
      <c r="L202" s="300"/>
      <c r="M202" s="301"/>
    </row>
    <row r="203" spans="1:13">
      <c r="A203" s="276" t="s">
        <v>137</v>
      </c>
      <c r="B203" s="277">
        <v>2040499</v>
      </c>
      <c r="C203" s="277" t="s">
        <v>268</v>
      </c>
      <c r="D203" s="278"/>
      <c r="E203" s="279"/>
      <c r="F203" s="274"/>
      <c r="G203" s="275">
        <v>47</v>
      </c>
      <c r="H203" s="275">
        <f t="shared" si="8"/>
        <v>-47</v>
      </c>
      <c r="I203" s="298">
        <f>H203/G203*100</f>
        <v>-100</v>
      </c>
      <c r="J203" s="299"/>
      <c r="K203" s="299"/>
      <c r="L203" s="300"/>
      <c r="M203" s="301"/>
    </row>
    <row r="204" s="239" customFormat="1" spans="1:13">
      <c r="A204" s="264" t="s">
        <v>135</v>
      </c>
      <c r="B204" s="265">
        <v>20405</v>
      </c>
      <c r="C204" s="266" t="s">
        <v>269</v>
      </c>
      <c r="D204" s="267"/>
      <c r="E204" s="268">
        <f>SUM(E205:E212)</f>
        <v>19</v>
      </c>
      <c r="F204" s="269"/>
      <c r="G204" s="267">
        <f>SUM(G205:G212)</f>
        <v>105</v>
      </c>
      <c r="H204" s="267">
        <f t="shared" si="8"/>
        <v>-86</v>
      </c>
      <c r="I204" s="294">
        <f>H204/G204*100</f>
        <v>-81.9047619047619</v>
      </c>
      <c r="J204" s="267"/>
      <c r="K204" s="295"/>
      <c r="L204" s="296"/>
      <c r="M204" s="297"/>
    </row>
    <row r="205" spans="1:13">
      <c r="A205" s="276" t="s">
        <v>137</v>
      </c>
      <c r="B205" s="277">
        <v>2040501</v>
      </c>
      <c r="C205" s="277" t="s">
        <v>138</v>
      </c>
      <c r="D205" s="278"/>
      <c r="E205" s="279"/>
      <c r="F205" s="274"/>
      <c r="G205" s="275">
        <v>105</v>
      </c>
      <c r="H205" s="275">
        <f t="shared" si="8"/>
        <v>-105</v>
      </c>
      <c r="I205" s="298">
        <f>H205/G205*100</f>
        <v>-100</v>
      </c>
      <c r="J205" s="299"/>
      <c r="K205" s="299"/>
      <c r="L205" s="300"/>
      <c r="M205" s="301"/>
    </row>
    <row r="206" spans="1:13">
      <c r="A206" s="276" t="s">
        <v>137</v>
      </c>
      <c r="B206" s="277">
        <v>2040502</v>
      </c>
      <c r="C206" s="277" t="s">
        <v>139</v>
      </c>
      <c r="D206" s="278"/>
      <c r="E206" s="279"/>
      <c r="F206" s="274"/>
      <c r="G206" s="275"/>
      <c r="H206" s="275"/>
      <c r="I206" s="298"/>
      <c r="J206" s="299"/>
      <c r="K206" s="299"/>
      <c r="L206" s="300"/>
      <c r="M206" s="301"/>
    </row>
    <row r="207" spans="1:13">
      <c r="A207" s="276" t="s">
        <v>137</v>
      </c>
      <c r="B207" s="277">
        <v>2040503</v>
      </c>
      <c r="C207" s="277" t="s">
        <v>140</v>
      </c>
      <c r="D207" s="278"/>
      <c r="E207" s="279"/>
      <c r="F207" s="274"/>
      <c r="G207" s="275"/>
      <c r="H207" s="275"/>
      <c r="I207" s="298"/>
      <c r="J207" s="299"/>
      <c r="K207" s="299"/>
      <c r="L207" s="300"/>
      <c r="M207" s="301"/>
    </row>
    <row r="208" spans="1:13">
      <c r="A208" s="276" t="s">
        <v>137</v>
      </c>
      <c r="B208" s="277">
        <v>2040504</v>
      </c>
      <c r="C208" s="277" t="s">
        <v>270</v>
      </c>
      <c r="D208" s="278"/>
      <c r="E208" s="279"/>
      <c r="F208" s="274"/>
      <c r="G208" s="275"/>
      <c r="H208" s="275"/>
      <c r="I208" s="298"/>
      <c r="J208" s="299"/>
      <c r="K208" s="299"/>
      <c r="L208" s="300"/>
      <c r="M208" s="301"/>
    </row>
    <row r="209" spans="1:13">
      <c r="A209" s="276" t="s">
        <v>137</v>
      </c>
      <c r="B209" s="277">
        <v>2040505</v>
      </c>
      <c r="C209" s="277" t="s">
        <v>271</v>
      </c>
      <c r="D209" s="278"/>
      <c r="E209" s="279"/>
      <c r="F209" s="274"/>
      <c r="G209" s="275"/>
      <c r="H209" s="275"/>
      <c r="I209" s="298"/>
      <c r="J209" s="299"/>
      <c r="K209" s="299"/>
      <c r="L209" s="300"/>
      <c r="M209" s="301"/>
    </row>
    <row r="210" spans="1:13">
      <c r="A210" s="276" t="s">
        <v>137</v>
      </c>
      <c r="B210" s="277">
        <v>2040506</v>
      </c>
      <c r="C210" s="277" t="s">
        <v>272</v>
      </c>
      <c r="D210" s="278"/>
      <c r="E210" s="279"/>
      <c r="F210" s="274"/>
      <c r="G210" s="275"/>
      <c r="H210" s="275"/>
      <c r="I210" s="298"/>
      <c r="J210" s="299"/>
      <c r="K210" s="299"/>
      <c r="L210" s="300"/>
      <c r="M210" s="301"/>
    </row>
    <row r="211" spans="1:13">
      <c r="A211" s="276" t="s">
        <v>137</v>
      </c>
      <c r="B211" s="277">
        <v>2040550</v>
      </c>
      <c r="C211" s="277" t="s">
        <v>146</v>
      </c>
      <c r="D211" s="278"/>
      <c r="E211" s="279">
        <v>1</v>
      </c>
      <c r="F211" s="274"/>
      <c r="G211" s="275"/>
      <c r="H211" s="275">
        <f>E211-G211</f>
        <v>1</v>
      </c>
      <c r="I211" s="298"/>
      <c r="J211" s="299"/>
      <c r="K211" s="299"/>
      <c r="L211" s="300"/>
      <c r="M211" s="301"/>
    </row>
    <row r="212" spans="1:13">
      <c r="A212" s="276" t="s">
        <v>137</v>
      </c>
      <c r="B212" s="277">
        <v>2040599</v>
      </c>
      <c r="C212" s="277" t="s">
        <v>273</v>
      </c>
      <c r="D212" s="278"/>
      <c r="E212" s="279">
        <v>18</v>
      </c>
      <c r="F212" s="274"/>
      <c r="G212" s="275"/>
      <c r="H212" s="275">
        <f>E212-G212</f>
        <v>18</v>
      </c>
      <c r="I212" s="298"/>
      <c r="J212" s="299"/>
      <c r="K212" s="299"/>
      <c r="L212" s="300"/>
      <c r="M212" s="301"/>
    </row>
    <row r="213" s="239" customFormat="1" spans="1:13">
      <c r="A213" s="264" t="s">
        <v>135</v>
      </c>
      <c r="B213" s="265">
        <v>20406</v>
      </c>
      <c r="C213" s="266" t="s">
        <v>274</v>
      </c>
      <c r="D213" s="267">
        <f>SUM(D214:D226)</f>
        <v>104</v>
      </c>
      <c r="E213" s="268">
        <f>SUM(E214:E226)</f>
        <v>212</v>
      </c>
      <c r="F213" s="269">
        <f>E213/D213*100</f>
        <v>203.846153846154</v>
      </c>
      <c r="G213" s="267">
        <f>SUM(G214:G226)</f>
        <v>152</v>
      </c>
      <c r="H213" s="267">
        <f>E213-G213</f>
        <v>60</v>
      </c>
      <c r="I213" s="294">
        <f>H213/G213*100</f>
        <v>39.4736842105263</v>
      </c>
      <c r="J213" s="267">
        <f>SUM(J214:J226)</f>
        <v>110</v>
      </c>
      <c r="K213" s="295">
        <f>J213-D213</f>
        <v>6</v>
      </c>
      <c r="L213" s="296">
        <f>K213/D213*100</f>
        <v>5.76923076923077</v>
      </c>
      <c r="M213" s="297"/>
    </row>
    <row r="214" s="216" customFormat="1" spans="1:13">
      <c r="A214" s="270" t="s">
        <v>137</v>
      </c>
      <c r="B214" s="271">
        <v>2040601</v>
      </c>
      <c r="C214" s="271" t="s">
        <v>138</v>
      </c>
      <c r="D214" s="278">
        <v>92</v>
      </c>
      <c r="E214" s="275">
        <v>165</v>
      </c>
      <c r="F214" s="274">
        <f>E214/D214*100</f>
        <v>179.347826086957</v>
      </c>
      <c r="G214" s="275">
        <v>86</v>
      </c>
      <c r="H214" s="275">
        <f>E214-G214</f>
        <v>79</v>
      </c>
      <c r="I214" s="298">
        <f>H214/G214*100</f>
        <v>91.8604651162791</v>
      </c>
      <c r="J214" s="299">
        <v>110</v>
      </c>
      <c r="K214" s="299">
        <f>J214-D214</f>
        <v>18</v>
      </c>
      <c r="L214" s="300">
        <f>K214/D214*100</f>
        <v>19.5652173913043</v>
      </c>
      <c r="M214" s="278"/>
    </row>
    <row r="215" spans="1:13">
      <c r="A215" s="276" t="s">
        <v>137</v>
      </c>
      <c r="B215" s="277">
        <v>2040602</v>
      </c>
      <c r="C215" s="277" t="s">
        <v>139</v>
      </c>
      <c r="D215" s="278"/>
      <c r="E215" s="279"/>
      <c r="F215" s="274"/>
      <c r="G215" s="275"/>
      <c r="H215" s="275"/>
      <c r="I215" s="298"/>
      <c r="J215" s="299"/>
      <c r="K215" s="299"/>
      <c r="L215" s="300"/>
      <c r="M215" s="301"/>
    </row>
    <row r="216" spans="1:13">
      <c r="A216" s="276" t="s">
        <v>137</v>
      </c>
      <c r="B216" s="277">
        <v>2040603</v>
      </c>
      <c r="C216" s="277" t="s">
        <v>140</v>
      </c>
      <c r="D216" s="278"/>
      <c r="E216" s="279"/>
      <c r="F216" s="274"/>
      <c r="G216" s="275"/>
      <c r="H216" s="275"/>
      <c r="I216" s="298"/>
      <c r="J216" s="299"/>
      <c r="K216" s="299"/>
      <c r="L216" s="300"/>
      <c r="M216" s="301"/>
    </row>
    <row r="217" spans="1:13">
      <c r="A217" s="276" t="s">
        <v>137</v>
      </c>
      <c r="B217" s="277">
        <v>2040604</v>
      </c>
      <c r="C217" s="277" t="s">
        <v>275</v>
      </c>
      <c r="D217" s="278"/>
      <c r="E217" s="279"/>
      <c r="F217" s="274"/>
      <c r="G217" s="275">
        <v>14</v>
      </c>
      <c r="H217" s="275">
        <f>E217-G217</f>
        <v>-14</v>
      </c>
      <c r="I217" s="298">
        <f>H217/G217*100</f>
        <v>-100</v>
      </c>
      <c r="J217" s="299"/>
      <c r="K217" s="299"/>
      <c r="L217" s="300"/>
      <c r="M217" s="301"/>
    </row>
    <row r="218" spans="1:13">
      <c r="A218" s="276" t="s">
        <v>137</v>
      </c>
      <c r="B218" s="277">
        <v>2040605</v>
      </c>
      <c r="C218" s="277" t="s">
        <v>276</v>
      </c>
      <c r="D218" s="278"/>
      <c r="E218" s="279"/>
      <c r="F218" s="274"/>
      <c r="G218" s="275"/>
      <c r="H218" s="275"/>
      <c r="I218" s="298"/>
      <c r="J218" s="299"/>
      <c r="K218" s="299"/>
      <c r="L218" s="300"/>
      <c r="M218" s="301"/>
    </row>
    <row r="219" spans="1:13">
      <c r="A219" s="276" t="s">
        <v>137</v>
      </c>
      <c r="B219" s="277">
        <v>2040606</v>
      </c>
      <c r="C219" s="277" t="s">
        <v>277</v>
      </c>
      <c r="D219" s="278"/>
      <c r="E219" s="279"/>
      <c r="F219" s="274"/>
      <c r="G219" s="275"/>
      <c r="H219" s="275"/>
      <c r="I219" s="298"/>
      <c r="J219" s="299"/>
      <c r="K219" s="299"/>
      <c r="L219" s="300"/>
      <c r="M219" s="301"/>
    </row>
    <row r="220" spans="1:13">
      <c r="A220" s="276" t="s">
        <v>137</v>
      </c>
      <c r="B220" s="277">
        <v>2040607</v>
      </c>
      <c r="C220" s="277" t="s">
        <v>278</v>
      </c>
      <c r="D220" s="278"/>
      <c r="E220" s="279"/>
      <c r="F220" s="274"/>
      <c r="G220" s="275">
        <v>1</v>
      </c>
      <c r="H220" s="275">
        <f>E220-G220</f>
        <v>-1</v>
      </c>
      <c r="I220" s="298">
        <f>H220/G220*100</f>
        <v>-100</v>
      </c>
      <c r="J220" s="299"/>
      <c r="K220" s="299"/>
      <c r="L220" s="300"/>
      <c r="M220" s="301"/>
    </row>
    <row r="221" spans="1:13">
      <c r="A221" s="276" t="s">
        <v>137</v>
      </c>
      <c r="B221" s="277">
        <v>2040608</v>
      </c>
      <c r="C221" s="277" t="s">
        <v>279</v>
      </c>
      <c r="D221" s="278"/>
      <c r="E221" s="279"/>
      <c r="F221" s="274"/>
      <c r="G221" s="275"/>
      <c r="H221" s="275"/>
      <c r="I221" s="298"/>
      <c r="J221" s="299"/>
      <c r="K221" s="299"/>
      <c r="L221" s="300"/>
      <c r="M221" s="301"/>
    </row>
    <row r="222" spans="1:13">
      <c r="A222" s="276" t="s">
        <v>137</v>
      </c>
      <c r="B222" s="277">
        <v>2040610</v>
      </c>
      <c r="C222" s="277" t="s">
        <v>280</v>
      </c>
      <c r="D222" s="278">
        <v>12</v>
      </c>
      <c r="E222" s="279">
        <v>1</v>
      </c>
      <c r="F222" s="274">
        <f>E222/D222*100</f>
        <v>8.33333333333333</v>
      </c>
      <c r="G222" s="275">
        <v>5</v>
      </c>
      <c r="H222" s="275">
        <f>E222-G222</f>
        <v>-4</v>
      </c>
      <c r="I222" s="298">
        <f>H222/G222*100</f>
        <v>-80</v>
      </c>
      <c r="J222" s="299"/>
      <c r="K222" s="299">
        <f>J222-D222</f>
        <v>-12</v>
      </c>
      <c r="L222" s="300">
        <f>K222/D222*100</f>
        <v>-100</v>
      </c>
      <c r="M222" s="301"/>
    </row>
    <row r="223" spans="1:13">
      <c r="A223" s="276" t="s">
        <v>137</v>
      </c>
      <c r="B223" s="277">
        <v>2040612</v>
      </c>
      <c r="C223" s="277" t="s">
        <v>281</v>
      </c>
      <c r="D223" s="278"/>
      <c r="E223" s="279"/>
      <c r="F223" s="274"/>
      <c r="G223" s="275"/>
      <c r="H223" s="275"/>
      <c r="I223" s="298"/>
      <c r="J223" s="299"/>
      <c r="K223" s="299"/>
      <c r="L223" s="300"/>
      <c r="M223" s="301"/>
    </row>
    <row r="224" spans="1:13">
      <c r="A224" s="276" t="s">
        <v>137</v>
      </c>
      <c r="B224" s="277">
        <v>2040613</v>
      </c>
      <c r="C224" s="277" t="s">
        <v>165</v>
      </c>
      <c r="D224" s="278"/>
      <c r="E224" s="279"/>
      <c r="F224" s="274"/>
      <c r="G224" s="275">
        <v>14</v>
      </c>
      <c r="H224" s="275">
        <f>E224-G224</f>
        <v>-14</v>
      </c>
      <c r="I224" s="298">
        <f>H224/G224*100</f>
        <v>-100</v>
      </c>
      <c r="J224" s="299"/>
      <c r="K224" s="299"/>
      <c r="L224" s="300"/>
      <c r="M224" s="301"/>
    </row>
    <row r="225" spans="1:13">
      <c r="A225" s="276" t="s">
        <v>137</v>
      </c>
      <c r="B225" s="277">
        <v>2040650</v>
      </c>
      <c r="C225" s="277" t="s">
        <v>146</v>
      </c>
      <c r="D225" s="278"/>
      <c r="E225" s="279"/>
      <c r="F225" s="274"/>
      <c r="G225" s="275"/>
      <c r="H225" s="275"/>
      <c r="I225" s="298"/>
      <c r="J225" s="299"/>
      <c r="K225" s="299"/>
      <c r="L225" s="300"/>
      <c r="M225" s="301"/>
    </row>
    <row r="226" spans="1:13">
      <c r="A226" s="276" t="s">
        <v>137</v>
      </c>
      <c r="B226" s="277">
        <v>2040699</v>
      </c>
      <c r="C226" s="277" t="s">
        <v>282</v>
      </c>
      <c r="D226" s="278"/>
      <c r="E226" s="279">
        <v>46</v>
      </c>
      <c r="F226" s="274"/>
      <c r="G226" s="275">
        <v>32</v>
      </c>
      <c r="H226" s="275">
        <f>E226-G226</f>
        <v>14</v>
      </c>
      <c r="I226" s="298">
        <f>H226/G226*100</f>
        <v>43.75</v>
      </c>
      <c r="J226" s="299"/>
      <c r="K226" s="299"/>
      <c r="L226" s="300"/>
      <c r="M226" s="301"/>
    </row>
    <row r="227" s="239" customFormat="1" spans="1:13">
      <c r="A227" s="264" t="s">
        <v>135</v>
      </c>
      <c r="B227" s="265">
        <v>20407</v>
      </c>
      <c r="C227" s="266" t="s">
        <v>283</v>
      </c>
      <c r="D227" s="267"/>
      <c r="E227" s="268"/>
      <c r="F227" s="269"/>
      <c r="G227" s="267"/>
      <c r="H227" s="267"/>
      <c r="I227" s="294"/>
      <c r="J227" s="267"/>
      <c r="K227" s="295"/>
      <c r="L227" s="296"/>
      <c r="M227" s="297"/>
    </row>
    <row r="228" spans="1:13">
      <c r="A228" s="276" t="s">
        <v>137</v>
      </c>
      <c r="B228" s="277">
        <v>2040799</v>
      </c>
      <c r="C228" s="277" t="s">
        <v>284</v>
      </c>
      <c r="D228" s="278"/>
      <c r="E228" s="279"/>
      <c r="F228" s="274"/>
      <c r="G228" s="275"/>
      <c r="H228" s="275"/>
      <c r="I228" s="298"/>
      <c r="J228" s="299"/>
      <c r="K228" s="299"/>
      <c r="L228" s="300"/>
      <c r="M228" s="301"/>
    </row>
    <row r="229" s="239" customFormat="1" spans="1:13">
      <c r="A229" s="264" t="s">
        <v>135</v>
      </c>
      <c r="B229" s="265">
        <v>20408</v>
      </c>
      <c r="C229" s="266" t="s">
        <v>285</v>
      </c>
      <c r="D229" s="267"/>
      <c r="E229" s="268"/>
      <c r="F229" s="269"/>
      <c r="G229" s="267"/>
      <c r="H229" s="267"/>
      <c r="I229" s="294"/>
      <c r="J229" s="267"/>
      <c r="K229" s="295"/>
      <c r="L229" s="296"/>
      <c r="M229" s="297"/>
    </row>
    <row r="230" spans="1:13">
      <c r="A230" s="276" t="s">
        <v>137</v>
      </c>
      <c r="B230" s="277">
        <v>2040899</v>
      </c>
      <c r="C230" s="277" t="s">
        <v>286</v>
      </c>
      <c r="D230" s="278"/>
      <c r="E230" s="279"/>
      <c r="F230" s="274"/>
      <c r="G230" s="275"/>
      <c r="H230" s="275"/>
      <c r="I230" s="298"/>
      <c r="J230" s="299"/>
      <c r="K230" s="299"/>
      <c r="L230" s="300"/>
      <c r="M230" s="301"/>
    </row>
    <row r="231" s="239" customFormat="1" spans="1:13">
      <c r="A231" s="264" t="s">
        <v>135</v>
      </c>
      <c r="B231" s="265">
        <v>20409</v>
      </c>
      <c r="C231" s="266" t="s">
        <v>287</v>
      </c>
      <c r="D231" s="267"/>
      <c r="E231" s="268"/>
      <c r="F231" s="269"/>
      <c r="G231" s="267"/>
      <c r="H231" s="267"/>
      <c r="I231" s="294"/>
      <c r="J231" s="267"/>
      <c r="K231" s="295"/>
      <c r="L231" s="296"/>
      <c r="M231" s="297"/>
    </row>
    <row r="232" spans="1:13">
      <c r="A232" s="276" t="s">
        <v>137</v>
      </c>
      <c r="B232" s="277">
        <v>2040999</v>
      </c>
      <c r="C232" s="277" t="s">
        <v>288</v>
      </c>
      <c r="D232" s="278"/>
      <c r="E232" s="279"/>
      <c r="F232" s="274"/>
      <c r="G232" s="275"/>
      <c r="H232" s="275"/>
      <c r="I232" s="298"/>
      <c r="J232" s="299"/>
      <c r="K232" s="299"/>
      <c r="L232" s="300"/>
      <c r="M232" s="301"/>
    </row>
    <row r="233" s="239" customFormat="1" spans="1:13">
      <c r="A233" s="264" t="s">
        <v>135</v>
      </c>
      <c r="B233" s="265">
        <v>20410</v>
      </c>
      <c r="C233" s="266" t="s">
        <v>289</v>
      </c>
      <c r="D233" s="267"/>
      <c r="E233" s="268"/>
      <c r="F233" s="269"/>
      <c r="G233" s="267"/>
      <c r="H233" s="267"/>
      <c r="I233" s="294"/>
      <c r="J233" s="267"/>
      <c r="K233" s="295"/>
      <c r="L233" s="296"/>
      <c r="M233" s="297"/>
    </row>
    <row r="234" spans="1:13">
      <c r="A234" s="276" t="s">
        <v>137</v>
      </c>
      <c r="B234" s="277">
        <v>2041099</v>
      </c>
      <c r="C234" s="277" t="s">
        <v>290</v>
      </c>
      <c r="D234" s="278"/>
      <c r="E234" s="279"/>
      <c r="F234" s="274"/>
      <c r="G234" s="275"/>
      <c r="H234" s="275"/>
      <c r="I234" s="298"/>
      <c r="J234" s="299"/>
      <c r="K234" s="299"/>
      <c r="L234" s="300"/>
      <c r="M234" s="301"/>
    </row>
    <row r="235" s="239" customFormat="1" spans="1:13">
      <c r="A235" s="264" t="s">
        <v>135</v>
      </c>
      <c r="B235" s="265">
        <v>20499</v>
      </c>
      <c r="C235" s="266" t="s">
        <v>291</v>
      </c>
      <c r="D235" s="267"/>
      <c r="E235" s="268">
        <f>SUM(E236:E237)</f>
        <v>1</v>
      </c>
      <c r="F235" s="269"/>
      <c r="G235" s="267">
        <f>G236+G237</f>
        <v>0</v>
      </c>
      <c r="H235" s="267">
        <f>E235-G235</f>
        <v>1</v>
      </c>
      <c r="I235" s="294"/>
      <c r="J235" s="267"/>
      <c r="K235" s="295"/>
      <c r="L235" s="296"/>
      <c r="M235" s="297"/>
    </row>
    <row r="236" spans="1:13">
      <c r="A236" s="276" t="s">
        <v>137</v>
      </c>
      <c r="B236" s="277">
        <v>2049902</v>
      </c>
      <c r="C236" s="277" t="s">
        <v>292</v>
      </c>
      <c r="D236" s="278"/>
      <c r="E236" s="279"/>
      <c r="F236" s="274"/>
      <c r="G236" s="275"/>
      <c r="H236" s="275"/>
      <c r="I236" s="298"/>
      <c r="J236" s="299"/>
      <c r="K236" s="299"/>
      <c r="L236" s="300"/>
      <c r="M236" s="301"/>
    </row>
    <row r="237" spans="1:13">
      <c r="A237" s="276" t="s">
        <v>137</v>
      </c>
      <c r="B237" s="277">
        <v>2049999</v>
      </c>
      <c r="C237" s="277" t="s">
        <v>293</v>
      </c>
      <c r="D237" s="278"/>
      <c r="E237" s="279">
        <v>1</v>
      </c>
      <c r="F237" s="274"/>
      <c r="G237" s="275">
        <v>0</v>
      </c>
      <c r="H237" s="275">
        <f>E237-G237</f>
        <v>1</v>
      </c>
      <c r="I237" s="298"/>
      <c r="J237" s="299"/>
      <c r="K237" s="299"/>
      <c r="L237" s="300"/>
      <c r="M237" s="301"/>
    </row>
    <row r="238" s="238" customFormat="1" spans="1:13">
      <c r="A238" s="259" t="s">
        <v>133</v>
      </c>
      <c r="B238" s="260">
        <v>205</v>
      </c>
      <c r="C238" s="260" t="s">
        <v>294</v>
      </c>
      <c r="D238" s="261">
        <f>D239+D244+D251+D253+D255+D257+D259+D261+D263+D267</f>
        <v>8263</v>
      </c>
      <c r="E238" s="262">
        <f t="shared" ref="E238:J238" si="9">E239+E244+E251+E253+E255+E257+E259+E261+E263+E267</f>
        <v>11008</v>
      </c>
      <c r="F238" s="263">
        <f>E238/D238*100</f>
        <v>133.220380007261</v>
      </c>
      <c r="G238" s="262">
        <f>G239+G244+G251+G253+G255+G257+G259+G261+G263+G267</f>
        <v>10421</v>
      </c>
      <c r="H238" s="262">
        <f>E238-G238</f>
        <v>587</v>
      </c>
      <c r="I238" s="291">
        <f>H238/G238*100</f>
        <v>5.63285673159965</v>
      </c>
      <c r="J238" s="262">
        <f t="shared" si="9"/>
        <v>8548</v>
      </c>
      <c r="K238" s="292">
        <f>J238-D238</f>
        <v>285</v>
      </c>
      <c r="L238" s="293">
        <f>K238/D238*100</f>
        <v>3.44911049255718</v>
      </c>
      <c r="M238" s="292"/>
    </row>
    <row r="239" s="239" customFormat="1" spans="1:13">
      <c r="A239" s="264" t="s">
        <v>135</v>
      </c>
      <c r="B239" s="265">
        <v>20501</v>
      </c>
      <c r="C239" s="266" t="s">
        <v>295</v>
      </c>
      <c r="D239" s="267">
        <f>SUM(D240:D243)</f>
        <v>458</v>
      </c>
      <c r="E239" s="268">
        <f>SUM(E240:E243)</f>
        <v>2730</v>
      </c>
      <c r="F239" s="269">
        <f>E239/D239*100</f>
        <v>596.069868995633</v>
      </c>
      <c r="G239" s="267">
        <f>SUM(G240:G243)</f>
        <v>755</v>
      </c>
      <c r="H239" s="267">
        <f>E239-G239</f>
        <v>1975</v>
      </c>
      <c r="I239" s="294">
        <f>H239/G239*100</f>
        <v>261.58940397351</v>
      </c>
      <c r="J239" s="267">
        <f>SUM(J240:J243)</f>
        <v>214</v>
      </c>
      <c r="K239" s="295">
        <f>J239-D239</f>
        <v>-244</v>
      </c>
      <c r="L239" s="296">
        <f>K239/D239*100</f>
        <v>-53.2751091703057</v>
      </c>
      <c r="M239" s="297"/>
    </row>
    <row r="240" s="216" customFormat="1" spans="1:13">
      <c r="A240" s="270" t="s">
        <v>137</v>
      </c>
      <c r="B240" s="271">
        <v>2050101</v>
      </c>
      <c r="C240" s="271" t="s">
        <v>138</v>
      </c>
      <c r="D240" s="278">
        <v>12</v>
      </c>
      <c r="E240" s="275">
        <v>247</v>
      </c>
      <c r="F240" s="274">
        <f>E240/D240*100</f>
        <v>2058.33333333333</v>
      </c>
      <c r="G240" s="275">
        <v>143</v>
      </c>
      <c r="H240" s="275">
        <f>E240-G240</f>
        <v>104</v>
      </c>
      <c r="I240" s="298">
        <f>H240/G240*100</f>
        <v>72.7272727272727</v>
      </c>
      <c r="J240" s="299">
        <v>29</v>
      </c>
      <c r="K240" s="299">
        <f>J240-D240</f>
        <v>17</v>
      </c>
      <c r="L240" s="300">
        <f>K240/D240*100</f>
        <v>141.666666666667</v>
      </c>
      <c r="M240" s="278"/>
    </row>
    <row r="241" spans="1:13">
      <c r="A241" s="276" t="s">
        <v>137</v>
      </c>
      <c r="B241" s="277">
        <v>2050102</v>
      </c>
      <c r="C241" s="277" t="s">
        <v>139</v>
      </c>
      <c r="D241" s="278"/>
      <c r="E241" s="279"/>
      <c r="F241" s="274"/>
      <c r="G241" s="275"/>
      <c r="H241" s="275"/>
      <c r="I241" s="298"/>
      <c r="J241" s="299"/>
      <c r="K241" s="299"/>
      <c r="L241" s="300"/>
      <c r="M241" s="301"/>
    </row>
    <row r="242" spans="1:13">
      <c r="A242" s="276" t="s">
        <v>137</v>
      </c>
      <c r="B242" s="277">
        <v>2050103</v>
      </c>
      <c r="C242" s="277" t="s">
        <v>140</v>
      </c>
      <c r="D242" s="278">
        <v>446</v>
      </c>
      <c r="E242" s="279">
        <v>2483</v>
      </c>
      <c r="F242" s="274">
        <f>E242/D242*100</f>
        <v>556.726457399103</v>
      </c>
      <c r="G242" s="275">
        <v>305</v>
      </c>
      <c r="H242" s="275">
        <f t="shared" ref="H242:H247" si="10">E242-G242</f>
        <v>2178</v>
      </c>
      <c r="I242" s="298">
        <f t="shared" ref="I242:I247" si="11">H242/G242*100</f>
        <v>714.098360655738</v>
      </c>
      <c r="J242" s="299">
        <v>185</v>
      </c>
      <c r="K242" s="299">
        <f>J242-D242</f>
        <v>-261</v>
      </c>
      <c r="L242" s="300">
        <f>K242/D242*100</f>
        <v>-58.5201793721973</v>
      </c>
      <c r="M242" s="301"/>
    </row>
    <row r="243" s="216" customFormat="1" spans="1:13">
      <c r="A243" s="270" t="s">
        <v>137</v>
      </c>
      <c r="B243" s="271">
        <v>2050199</v>
      </c>
      <c r="C243" s="271" t="s">
        <v>296</v>
      </c>
      <c r="D243" s="278"/>
      <c r="E243" s="275"/>
      <c r="F243" s="274"/>
      <c r="G243" s="275">
        <v>307</v>
      </c>
      <c r="H243" s="275">
        <f t="shared" si="10"/>
        <v>-307</v>
      </c>
      <c r="I243" s="298">
        <f t="shared" si="11"/>
        <v>-100</v>
      </c>
      <c r="J243" s="299"/>
      <c r="K243" s="299"/>
      <c r="L243" s="300"/>
      <c r="M243" s="278"/>
    </row>
    <row r="244" s="239" customFormat="1" spans="1:13">
      <c r="A244" s="264" t="s">
        <v>135</v>
      </c>
      <c r="B244" s="265">
        <v>20502</v>
      </c>
      <c r="C244" s="266" t="s">
        <v>297</v>
      </c>
      <c r="D244" s="267">
        <f>SUM(D245:D250)</f>
        <v>7805</v>
      </c>
      <c r="E244" s="268">
        <f>SUM(E245:E250)</f>
        <v>8145</v>
      </c>
      <c r="F244" s="269">
        <f>E244/D244*100</f>
        <v>104.356181934657</v>
      </c>
      <c r="G244" s="267">
        <f>SUM(G245:G250)</f>
        <v>8532</v>
      </c>
      <c r="H244" s="267">
        <f t="shared" si="10"/>
        <v>-387</v>
      </c>
      <c r="I244" s="294">
        <f t="shared" si="11"/>
        <v>-4.53586497890295</v>
      </c>
      <c r="J244" s="267">
        <f>SUM(J245:J250)</f>
        <v>8318</v>
      </c>
      <c r="K244" s="295">
        <f>J244-D244</f>
        <v>513</v>
      </c>
      <c r="L244" s="296">
        <f>K244/D244*100</f>
        <v>6.57270980140935</v>
      </c>
      <c r="M244" s="297"/>
    </row>
    <row r="245" s="216" customFormat="1" spans="1:13">
      <c r="A245" s="270" t="s">
        <v>137</v>
      </c>
      <c r="B245" s="271">
        <v>2050201</v>
      </c>
      <c r="C245" s="271" t="s">
        <v>298</v>
      </c>
      <c r="D245" s="278">
        <f>304+10+18+8</f>
        <v>340</v>
      </c>
      <c r="E245" s="275">
        <v>928</v>
      </c>
      <c r="F245" s="274">
        <f>E245/D245*100</f>
        <v>272.941176470588</v>
      </c>
      <c r="G245" s="275">
        <v>405</v>
      </c>
      <c r="H245" s="275">
        <f t="shared" si="10"/>
        <v>523</v>
      </c>
      <c r="I245" s="298">
        <f t="shared" si="11"/>
        <v>129.135802469136</v>
      </c>
      <c r="J245" s="299">
        <f>379+5</f>
        <v>384</v>
      </c>
      <c r="K245" s="299">
        <f>J245-D245</f>
        <v>44</v>
      </c>
      <c r="L245" s="300">
        <f>K245/D245*100</f>
        <v>12.9411764705882</v>
      </c>
      <c r="M245" s="278"/>
    </row>
    <row r="246" s="216" customFormat="1" spans="1:13">
      <c r="A246" s="270" t="s">
        <v>137</v>
      </c>
      <c r="B246" s="271">
        <v>2050202</v>
      </c>
      <c r="C246" s="271" t="s">
        <v>299</v>
      </c>
      <c r="D246" s="278">
        <f>3611+6+223+447+500</f>
        <v>4787</v>
      </c>
      <c r="E246" s="275">
        <v>2589</v>
      </c>
      <c r="F246" s="274">
        <f>E246/D246*100</f>
        <v>54.083977438897</v>
      </c>
      <c r="G246" s="275">
        <v>5018</v>
      </c>
      <c r="H246" s="275">
        <f t="shared" si="10"/>
        <v>-2429</v>
      </c>
      <c r="I246" s="298">
        <f t="shared" si="11"/>
        <v>-48.4057393383818</v>
      </c>
      <c r="J246" s="299">
        <f>3712+1046+380</f>
        <v>5138</v>
      </c>
      <c r="K246" s="299">
        <f>J246-D246</f>
        <v>351</v>
      </c>
      <c r="L246" s="300">
        <f>K246/D246*100</f>
        <v>7.33235847085858</v>
      </c>
      <c r="M246" s="278"/>
    </row>
    <row r="247" s="216" customFormat="1" spans="1:13">
      <c r="A247" s="270" t="s">
        <v>137</v>
      </c>
      <c r="B247" s="271">
        <v>2050203</v>
      </c>
      <c r="C247" s="271" t="s">
        <v>300</v>
      </c>
      <c r="D247" s="278">
        <f>1946+7</f>
        <v>1953</v>
      </c>
      <c r="E247" s="275">
        <v>2549</v>
      </c>
      <c r="F247" s="274">
        <f>E247/D247*100</f>
        <v>130.517153097798</v>
      </c>
      <c r="G247" s="275">
        <v>2017</v>
      </c>
      <c r="H247" s="275">
        <f t="shared" si="10"/>
        <v>532</v>
      </c>
      <c r="I247" s="298">
        <f t="shared" si="11"/>
        <v>26.3758056519584</v>
      </c>
      <c r="J247" s="299">
        <f>2134+65</f>
        <v>2199</v>
      </c>
      <c r="K247" s="299">
        <f>J247-D247</f>
        <v>246</v>
      </c>
      <c r="L247" s="300">
        <f>K247/D247*100</f>
        <v>12.5960061443932</v>
      </c>
      <c r="M247" s="278"/>
    </row>
    <row r="248" spans="1:13">
      <c r="A248" s="276" t="s">
        <v>137</v>
      </c>
      <c r="B248" s="277">
        <v>2050204</v>
      </c>
      <c r="C248" s="277" t="s">
        <v>301</v>
      </c>
      <c r="D248" s="278"/>
      <c r="E248" s="279"/>
      <c r="F248" s="274"/>
      <c r="G248" s="275"/>
      <c r="H248" s="275"/>
      <c r="I248" s="298"/>
      <c r="J248" s="299"/>
      <c r="K248" s="299"/>
      <c r="L248" s="300"/>
      <c r="M248" s="301"/>
    </row>
    <row r="249" spans="1:13">
      <c r="A249" s="276" t="s">
        <v>137</v>
      </c>
      <c r="B249" s="277">
        <v>2050205</v>
      </c>
      <c r="C249" s="277" t="s">
        <v>302</v>
      </c>
      <c r="D249" s="278"/>
      <c r="E249" s="279">
        <v>14</v>
      </c>
      <c r="F249" s="274"/>
      <c r="G249" s="275"/>
      <c r="H249" s="275">
        <f>E249-G249</f>
        <v>14</v>
      </c>
      <c r="I249" s="298"/>
      <c r="J249" s="299"/>
      <c r="K249" s="299"/>
      <c r="L249" s="300"/>
      <c r="M249" s="301"/>
    </row>
    <row r="250" s="216" customFormat="1" spans="1:13">
      <c r="A250" s="270" t="s">
        <v>137</v>
      </c>
      <c r="B250" s="271">
        <v>2050299</v>
      </c>
      <c r="C250" s="271" t="s">
        <v>303</v>
      </c>
      <c r="D250" s="278">
        <f>12+713</f>
        <v>725</v>
      </c>
      <c r="E250" s="275">
        <v>2065</v>
      </c>
      <c r="F250" s="274">
        <f>E250/D250*100</f>
        <v>284.827586206897</v>
      </c>
      <c r="G250" s="275">
        <v>1092</v>
      </c>
      <c r="H250" s="275">
        <f>E250-G250</f>
        <v>973</v>
      </c>
      <c r="I250" s="298">
        <f>H250/G250*100</f>
        <v>89.1025641025641</v>
      </c>
      <c r="J250" s="299">
        <f>527+70</f>
        <v>597</v>
      </c>
      <c r="K250" s="299">
        <f>J250-D250</f>
        <v>-128</v>
      </c>
      <c r="L250" s="300">
        <f>K250/D250*100</f>
        <v>-17.6551724137931</v>
      </c>
      <c r="M250" s="278"/>
    </row>
    <row r="251" s="239" customFormat="1" spans="1:13">
      <c r="A251" s="264" t="s">
        <v>135</v>
      </c>
      <c r="B251" s="265">
        <v>20503</v>
      </c>
      <c r="C251" s="266" t="s">
        <v>304</v>
      </c>
      <c r="D251" s="267"/>
      <c r="E251" s="268"/>
      <c r="F251" s="269"/>
      <c r="G251" s="267"/>
      <c r="H251" s="267"/>
      <c r="I251" s="294"/>
      <c r="J251" s="267"/>
      <c r="K251" s="295"/>
      <c r="L251" s="296"/>
      <c r="M251" s="297"/>
    </row>
    <row r="252" spans="1:13">
      <c r="A252" s="276" t="s">
        <v>137</v>
      </c>
      <c r="B252" s="277">
        <v>2050399</v>
      </c>
      <c r="C252" s="277" t="s">
        <v>305</v>
      </c>
      <c r="D252" s="278"/>
      <c r="E252" s="279"/>
      <c r="F252" s="274"/>
      <c r="G252" s="275"/>
      <c r="H252" s="275"/>
      <c r="I252" s="298"/>
      <c r="J252" s="299"/>
      <c r="K252" s="299"/>
      <c r="L252" s="300"/>
      <c r="M252" s="301"/>
    </row>
    <row r="253" s="239" customFormat="1" spans="1:13">
      <c r="A253" s="264" t="s">
        <v>135</v>
      </c>
      <c r="B253" s="265">
        <v>20504</v>
      </c>
      <c r="C253" s="266" t="s">
        <v>306</v>
      </c>
      <c r="D253" s="267"/>
      <c r="E253" s="268"/>
      <c r="F253" s="269"/>
      <c r="G253" s="267"/>
      <c r="H253" s="267"/>
      <c r="I253" s="294"/>
      <c r="J253" s="267"/>
      <c r="K253" s="295"/>
      <c r="L253" s="296"/>
      <c r="M253" s="297"/>
    </row>
    <row r="254" spans="1:13">
      <c r="A254" s="276" t="s">
        <v>137</v>
      </c>
      <c r="B254" s="277">
        <v>2050499</v>
      </c>
      <c r="C254" s="277" t="s">
        <v>307</v>
      </c>
      <c r="D254" s="278"/>
      <c r="E254" s="279"/>
      <c r="F254" s="274"/>
      <c r="G254" s="275"/>
      <c r="H254" s="275"/>
      <c r="I254" s="298"/>
      <c r="J254" s="299"/>
      <c r="K254" s="299"/>
      <c r="L254" s="300"/>
      <c r="M254" s="301"/>
    </row>
    <row r="255" s="239" customFormat="1" spans="1:13">
      <c r="A255" s="264" t="s">
        <v>135</v>
      </c>
      <c r="B255" s="265">
        <v>20505</v>
      </c>
      <c r="C255" s="266" t="s">
        <v>308</v>
      </c>
      <c r="D255" s="267"/>
      <c r="E255" s="268"/>
      <c r="F255" s="269"/>
      <c r="G255" s="267"/>
      <c r="H255" s="267"/>
      <c r="I255" s="294"/>
      <c r="J255" s="267"/>
      <c r="K255" s="295"/>
      <c r="L255" s="296"/>
      <c r="M255" s="297"/>
    </row>
    <row r="256" spans="1:13">
      <c r="A256" s="276" t="s">
        <v>137</v>
      </c>
      <c r="B256" s="277">
        <v>2050599</v>
      </c>
      <c r="C256" s="277" t="s">
        <v>309</v>
      </c>
      <c r="D256" s="278"/>
      <c r="E256" s="279"/>
      <c r="F256" s="274"/>
      <c r="G256" s="275"/>
      <c r="H256" s="275"/>
      <c r="I256" s="298"/>
      <c r="J256" s="299"/>
      <c r="K256" s="299"/>
      <c r="L256" s="300"/>
      <c r="M256" s="301"/>
    </row>
    <row r="257" s="239" customFormat="1" spans="1:13">
      <c r="A257" s="264" t="s">
        <v>135</v>
      </c>
      <c r="B257" s="265">
        <v>20506</v>
      </c>
      <c r="C257" s="266" t="s">
        <v>310</v>
      </c>
      <c r="D257" s="267"/>
      <c r="E257" s="268"/>
      <c r="F257" s="269"/>
      <c r="G257" s="267"/>
      <c r="H257" s="267"/>
      <c r="I257" s="294"/>
      <c r="J257" s="267"/>
      <c r="K257" s="295"/>
      <c r="L257" s="296"/>
      <c r="M257" s="297"/>
    </row>
    <row r="258" spans="1:13">
      <c r="A258" s="276" t="s">
        <v>137</v>
      </c>
      <c r="B258" s="277">
        <v>2050699</v>
      </c>
      <c r="C258" s="277" t="s">
        <v>311</v>
      </c>
      <c r="D258" s="278"/>
      <c r="E258" s="279"/>
      <c r="F258" s="274"/>
      <c r="G258" s="275"/>
      <c r="H258" s="275"/>
      <c r="I258" s="298"/>
      <c r="J258" s="299"/>
      <c r="K258" s="299"/>
      <c r="L258" s="300"/>
      <c r="M258" s="301"/>
    </row>
    <row r="259" s="239" customFormat="1" spans="1:13">
      <c r="A259" s="264" t="s">
        <v>135</v>
      </c>
      <c r="B259" s="265">
        <v>20507</v>
      </c>
      <c r="C259" s="266" t="s">
        <v>312</v>
      </c>
      <c r="D259" s="267"/>
      <c r="E259" s="268"/>
      <c r="F259" s="269"/>
      <c r="G259" s="267">
        <f>G260</f>
        <v>10</v>
      </c>
      <c r="H259" s="267">
        <f>E259-G259</f>
        <v>-10</v>
      </c>
      <c r="I259" s="294">
        <f>H259/G259*100</f>
        <v>-100</v>
      </c>
      <c r="J259" s="267"/>
      <c r="K259" s="295"/>
      <c r="L259" s="296"/>
      <c r="M259" s="297"/>
    </row>
    <row r="260" spans="1:13">
      <c r="A260" s="276" t="s">
        <v>137</v>
      </c>
      <c r="B260" s="277">
        <v>2050799</v>
      </c>
      <c r="C260" s="277" t="s">
        <v>313</v>
      </c>
      <c r="D260" s="278"/>
      <c r="E260" s="279"/>
      <c r="F260" s="274"/>
      <c r="G260" s="275">
        <v>10</v>
      </c>
      <c r="H260" s="275">
        <f>E260-G260</f>
        <v>-10</v>
      </c>
      <c r="I260" s="298">
        <f>H260/G260*100</f>
        <v>-100</v>
      </c>
      <c r="J260" s="299"/>
      <c r="K260" s="299"/>
      <c r="L260" s="300"/>
      <c r="M260" s="301"/>
    </row>
    <row r="261" s="239" customFormat="1" spans="1:13">
      <c r="A261" s="264" t="s">
        <v>135</v>
      </c>
      <c r="B261" s="265">
        <v>20508</v>
      </c>
      <c r="C261" s="266" t="s">
        <v>314</v>
      </c>
      <c r="D261" s="267"/>
      <c r="E261" s="268"/>
      <c r="F261" s="269"/>
      <c r="G261" s="267"/>
      <c r="H261" s="267"/>
      <c r="I261" s="294"/>
      <c r="J261" s="267">
        <f>J262</f>
        <v>16</v>
      </c>
      <c r="K261" s="295">
        <f>J261-D261</f>
        <v>16</v>
      </c>
      <c r="L261" s="296"/>
      <c r="M261" s="297"/>
    </row>
    <row r="262" spans="1:13">
      <c r="A262" s="276" t="s">
        <v>137</v>
      </c>
      <c r="B262" s="277">
        <v>2050803</v>
      </c>
      <c r="C262" s="277" t="s">
        <v>315</v>
      </c>
      <c r="D262" s="278"/>
      <c r="E262" s="279"/>
      <c r="F262" s="274"/>
      <c r="G262" s="275"/>
      <c r="H262" s="275"/>
      <c r="I262" s="298"/>
      <c r="J262" s="299">
        <v>16</v>
      </c>
      <c r="K262" s="299">
        <f>J262-D262</f>
        <v>16</v>
      </c>
      <c r="L262" s="300"/>
      <c r="M262" s="301"/>
    </row>
    <row r="263" s="239" customFormat="1" spans="1:13">
      <c r="A263" s="264" t="s">
        <v>135</v>
      </c>
      <c r="B263" s="265">
        <v>20509</v>
      </c>
      <c r="C263" s="266" t="s">
        <v>316</v>
      </c>
      <c r="D263" s="267"/>
      <c r="E263" s="268">
        <f>SUM(E264:E266)</f>
        <v>133</v>
      </c>
      <c r="F263" s="269"/>
      <c r="G263" s="267">
        <f>SUM(G264:G266)</f>
        <v>0</v>
      </c>
      <c r="H263" s="267">
        <f>E263-G263</f>
        <v>133</v>
      </c>
      <c r="I263" s="294"/>
      <c r="J263" s="267"/>
      <c r="K263" s="295"/>
      <c r="L263" s="296"/>
      <c r="M263" s="297"/>
    </row>
    <row r="264" spans="1:13">
      <c r="A264" s="276" t="s">
        <v>137</v>
      </c>
      <c r="B264" s="277">
        <v>2050901</v>
      </c>
      <c r="C264" s="277" t="s">
        <v>317</v>
      </c>
      <c r="D264" s="278"/>
      <c r="E264" s="279"/>
      <c r="F264" s="274"/>
      <c r="G264" s="275"/>
      <c r="H264" s="275"/>
      <c r="I264" s="298"/>
      <c r="J264" s="299"/>
      <c r="K264" s="299"/>
      <c r="L264" s="300"/>
      <c r="M264" s="301"/>
    </row>
    <row r="265" spans="1:13">
      <c r="A265" s="276" t="s">
        <v>137</v>
      </c>
      <c r="B265" s="277">
        <v>2050902</v>
      </c>
      <c r="C265" s="277" t="s">
        <v>318</v>
      </c>
      <c r="D265" s="278"/>
      <c r="E265" s="279"/>
      <c r="F265" s="274"/>
      <c r="G265" s="275"/>
      <c r="H265" s="275"/>
      <c r="I265" s="298"/>
      <c r="J265" s="299"/>
      <c r="K265" s="299"/>
      <c r="L265" s="300"/>
      <c r="M265" s="301"/>
    </row>
    <row r="266" spans="1:13">
      <c r="A266" s="276" t="s">
        <v>137</v>
      </c>
      <c r="B266" s="277">
        <v>2050999</v>
      </c>
      <c r="C266" s="277" t="s">
        <v>319</v>
      </c>
      <c r="D266" s="278"/>
      <c r="E266" s="279">
        <v>133</v>
      </c>
      <c r="F266" s="274"/>
      <c r="G266" s="275"/>
      <c r="H266" s="275">
        <f t="shared" ref="H266:H271" si="12">E266-G266</f>
        <v>133</v>
      </c>
      <c r="I266" s="298"/>
      <c r="J266" s="299"/>
      <c r="K266" s="299"/>
      <c r="L266" s="300"/>
      <c r="M266" s="301"/>
    </row>
    <row r="267" s="239" customFormat="1" spans="1:13">
      <c r="A267" s="264" t="s">
        <v>135</v>
      </c>
      <c r="B267" s="265">
        <v>20599</v>
      </c>
      <c r="C267" s="266" t="s">
        <v>320</v>
      </c>
      <c r="D267" s="267"/>
      <c r="E267" s="268"/>
      <c r="F267" s="269"/>
      <c r="G267" s="267">
        <f>G268</f>
        <v>1124</v>
      </c>
      <c r="H267" s="267">
        <f t="shared" si="12"/>
        <v>-1124</v>
      </c>
      <c r="I267" s="294">
        <f>H267/G267*100</f>
        <v>-100</v>
      </c>
      <c r="J267" s="267"/>
      <c r="K267" s="295"/>
      <c r="L267" s="296"/>
      <c r="M267" s="297"/>
    </row>
    <row r="268" s="216" customFormat="1" spans="1:13">
      <c r="A268" s="270" t="s">
        <v>137</v>
      </c>
      <c r="B268" s="271">
        <v>2059999</v>
      </c>
      <c r="C268" s="271" t="s">
        <v>321</v>
      </c>
      <c r="D268" s="278"/>
      <c r="E268" s="275"/>
      <c r="F268" s="274"/>
      <c r="G268" s="275">
        <v>1124</v>
      </c>
      <c r="H268" s="275">
        <f t="shared" si="12"/>
        <v>-1124</v>
      </c>
      <c r="I268" s="298">
        <f>H268/G268*100</f>
        <v>-100</v>
      </c>
      <c r="J268" s="299"/>
      <c r="K268" s="299"/>
      <c r="L268" s="300"/>
      <c r="M268" s="278"/>
    </row>
    <row r="269" s="238" customFormat="1" spans="1:13">
      <c r="A269" s="259" t="s">
        <v>133</v>
      </c>
      <c r="B269" s="260">
        <v>206</v>
      </c>
      <c r="C269" s="260" t="s">
        <v>322</v>
      </c>
      <c r="D269" s="261">
        <f>SUM(D270,D273,D275,D277,D279,D281,D283,D286,D288,D290)</f>
        <v>634</v>
      </c>
      <c r="E269" s="262">
        <f t="shared" ref="E269:J269" si="13">SUM(E270,E273,E275,E277,E279,E281,E283,E286,E288,E290)</f>
        <v>749</v>
      </c>
      <c r="F269" s="263">
        <f>E269/D269*100</f>
        <v>118.13880126183</v>
      </c>
      <c r="G269" s="262">
        <f>SUM(G270,G273,G275,G277,G279,G281,G283,G286,G288,G290)</f>
        <v>642</v>
      </c>
      <c r="H269" s="262">
        <f t="shared" si="12"/>
        <v>107</v>
      </c>
      <c r="I269" s="291">
        <f>H269/G269*100</f>
        <v>16.6666666666667</v>
      </c>
      <c r="J269" s="262">
        <f t="shared" si="13"/>
        <v>537</v>
      </c>
      <c r="K269" s="292">
        <f>J269-D269</f>
        <v>-97</v>
      </c>
      <c r="L269" s="293">
        <f>K269/D269*100</f>
        <v>-15.2996845425867</v>
      </c>
      <c r="M269" s="292"/>
    </row>
    <row r="270" s="239" customFormat="1" spans="1:13">
      <c r="A270" s="264" t="s">
        <v>135</v>
      </c>
      <c r="B270" s="265">
        <v>20601</v>
      </c>
      <c r="C270" s="266" t="s">
        <v>323</v>
      </c>
      <c r="D270" s="267">
        <f>SUM(D271:D272)</f>
        <v>34</v>
      </c>
      <c r="E270" s="268">
        <f>SUM(E271:E272)</f>
        <v>34</v>
      </c>
      <c r="F270" s="269">
        <f>E270/D270*100</f>
        <v>100</v>
      </c>
      <c r="G270" s="267">
        <f>SUM(G271:G272)</f>
        <v>39</v>
      </c>
      <c r="H270" s="267">
        <f t="shared" si="12"/>
        <v>-5</v>
      </c>
      <c r="I270" s="294">
        <f>H270/G270*100</f>
        <v>-12.8205128205128</v>
      </c>
      <c r="J270" s="267">
        <f>SUM(J271:J272)</f>
        <v>37</v>
      </c>
      <c r="K270" s="295">
        <f>J270-D270</f>
        <v>3</v>
      </c>
      <c r="L270" s="296">
        <f>K270/D270*100</f>
        <v>8.82352941176471</v>
      </c>
      <c r="M270" s="297"/>
    </row>
    <row r="271" s="216" customFormat="1" spans="1:13">
      <c r="A271" s="270" t="s">
        <v>137</v>
      </c>
      <c r="B271" s="271">
        <v>2060101</v>
      </c>
      <c r="C271" s="271" t="s">
        <v>138</v>
      </c>
      <c r="D271" s="278">
        <v>34</v>
      </c>
      <c r="E271" s="275">
        <v>34</v>
      </c>
      <c r="F271" s="274">
        <f>E271/D271*100</f>
        <v>100</v>
      </c>
      <c r="G271" s="275">
        <v>39</v>
      </c>
      <c r="H271" s="275">
        <f t="shared" si="12"/>
        <v>-5</v>
      </c>
      <c r="I271" s="298">
        <f>H271/G271*100</f>
        <v>-12.8205128205128</v>
      </c>
      <c r="J271" s="299">
        <v>37</v>
      </c>
      <c r="K271" s="299">
        <f>J271-D271</f>
        <v>3</v>
      </c>
      <c r="L271" s="300">
        <f>K271/D271*100</f>
        <v>8.82352941176471</v>
      </c>
      <c r="M271" s="278"/>
    </row>
    <row r="272" spans="1:13">
      <c r="A272" s="276" t="s">
        <v>137</v>
      </c>
      <c r="B272" s="277">
        <v>2060199</v>
      </c>
      <c r="C272" s="277" t="s">
        <v>324</v>
      </c>
      <c r="D272" s="278"/>
      <c r="E272" s="279"/>
      <c r="F272" s="274"/>
      <c r="G272" s="275"/>
      <c r="H272" s="275"/>
      <c r="I272" s="298"/>
      <c r="J272" s="299"/>
      <c r="K272" s="299"/>
      <c r="L272" s="300"/>
      <c r="M272" s="301"/>
    </row>
    <row r="273" s="239" customFormat="1" spans="1:13">
      <c r="A273" s="264" t="s">
        <v>135</v>
      </c>
      <c r="B273" s="265">
        <v>20602</v>
      </c>
      <c r="C273" s="266" t="s">
        <v>325</v>
      </c>
      <c r="D273" s="267"/>
      <c r="E273" s="268"/>
      <c r="F273" s="269"/>
      <c r="G273" s="267"/>
      <c r="H273" s="267"/>
      <c r="I273" s="294"/>
      <c r="J273" s="267"/>
      <c r="K273" s="295"/>
      <c r="L273" s="296"/>
      <c r="M273" s="297"/>
    </row>
    <row r="274" spans="1:13">
      <c r="A274" s="276" t="s">
        <v>137</v>
      </c>
      <c r="B274" s="277">
        <v>2060299</v>
      </c>
      <c r="C274" s="277" t="s">
        <v>326</v>
      </c>
      <c r="D274" s="278"/>
      <c r="E274" s="279"/>
      <c r="F274" s="274"/>
      <c r="G274" s="275"/>
      <c r="H274" s="275"/>
      <c r="I274" s="298"/>
      <c r="J274" s="299"/>
      <c r="K274" s="299"/>
      <c r="L274" s="300"/>
      <c r="M274" s="301"/>
    </row>
    <row r="275" s="239" customFormat="1" spans="1:13">
      <c r="A275" s="264" t="s">
        <v>135</v>
      </c>
      <c r="B275" s="265">
        <v>20603</v>
      </c>
      <c r="C275" s="266" t="s">
        <v>327</v>
      </c>
      <c r="D275" s="267"/>
      <c r="E275" s="268"/>
      <c r="F275" s="269"/>
      <c r="G275" s="267"/>
      <c r="H275" s="267"/>
      <c r="I275" s="294"/>
      <c r="J275" s="267"/>
      <c r="K275" s="295"/>
      <c r="L275" s="296"/>
      <c r="M275" s="297"/>
    </row>
    <row r="276" spans="1:13">
      <c r="A276" s="276" t="s">
        <v>137</v>
      </c>
      <c r="B276" s="277">
        <v>2060399</v>
      </c>
      <c r="C276" s="277" t="s">
        <v>328</v>
      </c>
      <c r="D276" s="278"/>
      <c r="E276" s="279"/>
      <c r="F276" s="274"/>
      <c r="G276" s="275"/>
      <c r="H276" s="275"/>
      <c r="I276" s="298"/>
      <c r="J276" s="299"/>
      <c r="K276" s="299"/>
      <c r="L276" s="300"/>
      <c r="M276" s="301"/>
    </row>
    <row r="277" s="239" customFormat="1" spans="1:13">
      <c r="A277" s="264" t="s">
        <v>135</v>
      </c>
      <c r="B277" s="265">
        <v>20604</v>
      </c>
      <c r="C277" s="266" t="s">
        <v>329</v>
      </c>
      <c r="D277" s="267"/>
      <c r="E277" s="268"/>
      <c r="F277" s="269"/>
      <c r="G277" s="267"/>
      <c r="H277" s="267"/>
      <c r="I277" s="294"/>
      <c r="J277" s="267"/>
      <c r="K277" s="295"/>
      <c r="L277" s="296"/>
      <c r="M277" s="297"/>
    </row>
    <row r="278" spans="1:13">
      <c r="A278" s="276" t="s">
        <v>137</v>
      </c>
      <c r="B278" s="277">
        <v>2060499</v>
      </c>
      <c r="C278" s="277" t="s">
        <v>330</v>
      </c>
      <c r="D278" s="278"/>
      <c r="E278" s="279"/>
      <c r="F278" s="274"/>
      <c r="G278" s="275"/>
      <c r="H278" s="275"/>
      <c r="I278" s="298"/>
      <c r="J278" s="299"/>
      <c r="K278" s="299"/>
      <c r="L278" s="300"/>
      <c r="M278" s="301"/>
    </row>
    <row r="279" s="239" customFormat="1" spans="1:13">
      <c r="A279" s="264" t="s">
        <v>135</v>
      </c>
      <c r="B279" s="265">
        <v>20605</v>
      </c>
      <c r="C279" s="266" t="s">
        <v>331</v>
      </c>
      <c r="D279" s="267"/>
      <c r="E279" s="268"/>
      <c r="F279" s="269"/>
      <c r="G279" s="267"/>
      <c r="H279" s="267"/>
      <c r="I279" s="294"/>
      <c r="J279" s="267"/>
      <c r="K279" s="295"/>
      <c r="L279" s="296"/>
      <c r="M279" s="297"/>
    </row>
    <row r="280" spans="1:13">
      <c r="A280" s="276" t="s">
        <v>137</v>
      </c>
      <c r="B280" s="277">
        <v>2060599</v>
      </c>
      <c r="C280" s="277" t="s">
        <v>332</v>
      </c>
      <c r="D280" s="278"/>
      <c r="E280" s="279"/>
      <c r="F280" s="274"/>
      <c r="G280" s="275"/>
      <c r="H280" s="275"/>
      <c r="I280" s="298"/>
      <c r="J280" s="299"/>
      <c r="K280" s="299"/>
      <c r="L280" s="300"/>
      <c r="M280" s="301"/>
    </row>
    <row r="281" s="239" customFormat="1" spans="1:13">
      <c r="A281" s="264" t="s">
        <v>135</v>
      </c>
      <c r="B281" s="265">
        <v>20606</v>
      </c>
      <c r="C281" s="266" t="s">
        <v>333</v>
      </c>
      <c r="D281" s="267"/>
      <c r="E281" s="268"/>
      <c r="F281" s="269"/>
      <c r="G281" s="267"/>
      <c r="H281" s="267"/>
      <c r="I281" s="294"/>
      <c r="J281" s="267"/>
      <c r="K281" s="295"/>
      <c r="L281" s="296"/>
      <c r="M281" s="297"/>
    </row>
    <row r="282" spans="1:13">
      <c r="A282" s="276" t="s">
        <v>137</v>
      </c>
      <c r="B282" s="277">
        <v>2060699</v>
      </c>
      <c r="C282" s="277" t="s">
        <v>334</v>
      </c>
      <c r="D282" s="278"/>
      <c r="E282" s="279"/>
      <c r="F282" s="274"/>
      <c r="G282" s="275"/>
      <c r="H282" s="275"/>
      <c r="I282" s="298"/>
      <c r="J282" s="299"/>
      <c r="K282" s="299"/>
      <c r="L282" s="300"/>
      <c r="M282" s="301"/>
    </row>
    <row r="283" s="239" customFormat="1" spans="1:13">
      <c r="A283" s="264" t="s">
        <v>135</v>
      </c>
      <c r="B283" s="265">
        <v>20607</v>
      </c>
      <c r="C283" s="266" t="s">
        <v>335</v>
      </c>
      <c r="D283" s="267"/>
      <c r="E283" s="268"/>
      <c r="F283" s="269"/>
      <c r="G283" s="267"/>
      <c r="H283" s="267"/>
      <c r="I283" s="294"/>
      <c r="J283" s="267"/>
      <c r="K283" s="295"/>
      <c r="L283" s="296"/>
      <c r="M283" s="297"/>
    </row>
    <row r="284" spans="1:13">
      <c r="A284" s="276" t="s">
        <v>137</v>
      </c>
      <c r="B284" s="277">
        <v>2060701</v>
      </c>
      <c r="C284" s="277" t="s">
        <v>336</v>
      </c>
      <c r="D284" s="278"/>
      <c r="E284" s="279"/>
      <c r="F284" s="274"/>
      <c r="G284" s="275"/>
      <c r="H284" s="275"/>
      <c r="I284" s="298"/>
      <c r="J284" s="299"/>
      <c r="K284" s="299"/>
      <c r="L284" s="300"/>
      <c r="M284" s="301"/>
    </row>
    <row r="285" spans="1:13">
      <c r="A285" s="276" t="s">
        <v>137</v>
      </c>
      <c r="B285" s="277">
        <v>2060702</v>
      </c>
      <c r="C285" s="277" t="s">
        <v>337</v>
      </c>
      <c r="D285" s="278"/>
      <c r="E285" s="279"/>
      <c r="F285" s="274"/>
      <c r="G285" s="275"/>
      <c r="H285" s="275"/>
      <c r="I285" s="298"/>
      <c r="J285" s="299"/>
      <c r="K285" s="299"/>
      <c r="L285" s="300"/>
      <c r="M285" s="301"/>
    </row>
    <row r="286" s="239" customFormat="1" spans="1:13">
      <c r="A286" s="264" t="s">
        <v>135</v>
      </c>
      <c r="B286" s="265">
        <v>20608</v>
      </c>
      <c r="C286" s="266" t="s">
        <v>338</v>
      </c>
      <c r="D286" s="267"/>
      <c r="E286" s="268"/>
      <c r="F286" s="269"/>
      <c r="G286" s="267"/>
      <c r="H286" s="267"/>
      <c r="I286" s="294"/>
      <c r="J286" s="267"/>
      <c r="K286" s="295"/>
      <c r="L286" s="296"/>
      <c r="M286" s="297"/>
    </row>
    <row r="287" spans="1:13">
      <c r="A287" s="276" t="s">
        <v>137</v>
      </c>
      <c r="B287" s="277">
        <v>2060899</v>
      </c>
      <c r="C287" s="277" t="s">
        <v>339</v>
      </c>
      <c r="D287" s="278"/>
      <c r="E287" s="279"/>
      <c r="F287" s="274"/>
      <c r="G287" s="275"/>
      <c r="H287" s="275"/>
      <c r="I287" s="298"/>
      <c r="J287" s="299"/>
      <c r="K287" s="299"/>
      <c r="L287" s="300"/>
      <c r="M287" s="301"/>
    </row>
    <row r="288" s="239" customFormat="1" spans="1:13">
      <c r="A288" s="264" t="s">
        <v>135</v>
      </c>
      <c r="B288" s="265">
        <v>20609</v>
      </c>
      <c r="C288" s="266" t="s">
        <v>340</v>
      </c>
      <c r="D288" s="267"/>
      <c r="E288" s="268"/>
      <c r="F288" s="269"/>
      <c r="G288" s="267"/>
      <c r="H288" s="267"/>
      <c r="I288" s="294"/>
      <c r="J288" s="267"/>
      <c r="K288" s="295"/>
      <c r="L288" s="296"/>
      <c r="M288" s="297"/>
    </row>
    <row r="289" spans="1:13">
      <c r="A289" s="276" t="s">
        <v>137</v>
      </c>
      <c r="B289" s="277">
        <v>2060999</v>
      </c>
      <c r="C289" s="277" t="s">
        <v>341</v>
      </c>
      <c r="D289" s="278"/>
      <c r="E289" s="279"/>
      <c r="F289" s="274"/>
      <c r="G289" s="275"/>
      <c r="H289" s="275"/>
      <c r="I289" s="298"/>
      <c r="J289" s="299"/>
      <c r="K289" s="299"/>
      <c r="L289" s="300"/>
      <c r="M289" s="301"/>
    </row>
    <row r="290" s="239" customFormat="1" spans="1:13">
      <c r="A290" s="264" t="s">
        <v>135</v>
      </c>
      <c r="B290" s="265">
        <v>20699</v>
      </c>
      <c r="C290" s="266" t="s">
        <v>342</v>
      </c>
      <c r="D290" s="267">
        <f>SUM(D291:D291)</f>
        <v>600</v>
      </c>
      <c r="E290" s="268">
        <f>SUM(E291:E291)</f>
        <v>715</v>
      </c>
      <c r="F290" s="269">
        <f>E290/D290*100</f>
        <v>119.166666666667</v>
      </c>
      <c r="G290" s="267">
        <f>SUM(G291:G291)</f>
        <v>603</v>
      </c>
      <c r="H290" s="267">
        <f>E290-G290</f>
        <v>112</v>
      </c>
      <c r="I290" s="294">
        <f>H290/G290*100</f>
        <v>18.5737976782753</v>
      </c>
      <c r="J290" s="267">
        <f>SUM(J291:J291)</f>
        <v>500</v>
      </c>
      <c r="K290" s="295">
        <f>J290-D290</f>
        <v>-100</v>
      </c>
      <c r="L290" s="296">
        <f>K290/D290*100</f>
        <v>-16.6666666666667</v>
      </c>
      <c r="M290" s="297"/>
    </row>
    <row r="291" s="216" customFormat="1" spans="1:13">
      <c r="A291" s="270" t="s">
        <v>137</v>
      </c>
      <c r="B291" s="271">
        <v>2069999</v>
      </c>
      <c r="C291" s="271" t="s">
        <v>343</v>
      </c>
      <c r="D291" s="278">
        <v>600</v>
      </c>
      <c r="E291" s="275">
        <v>715</v>
      </c>
      <c r="F291" s="274">
        <f>E291/D291*100</f>
        <v>119.166666666667</v>
      </c>
      <c r="G291" s="275">
        <v>603</v>
      </c>
      <c r="H291" s="275">
        <f>E291-G291</f>
        <v>112</v>
      </c>
      <c r="I291" s="298">
        <f>H291/G291*100</f>
        <v>18.5737976782753</v>
      </c>
      <c r="J291" s="299">
        <v>500</v>
      </c>
      <c r="K291" s="299">
        <f>J291-D291</f>
        <v>-100</v>
      </c>
      <c r="L291" s="300">
        <f>K291/D291*100</f>
        <v>-16.6666666666667</v>
      </c>
      <c r="M291" s="278"/>
    </row>
    <row r="292" s="238" customFormat="1" spans="1:13">
      <c r="A292" s="259" t="s">
        <v>133</v>
      </c>
      <c r="B292" s="260">
        <v>207</v>
      </c>
      <c r="C292" s="260" t="s">
        <v>344</v>
      </c>
      <c r="D292" s="261">
        <f>SUM(D293,D302,D304,D315,D317,D319)</f>
        <v>156</v>
      </c>
      <c r="E292" s="262">
        <f t="shared" ref="E292:J292" si="14">SUM(E293,E302,E304,E315,E317,E319)</f>
        <v>3335</v>
      </c>
      <c r="F292" s="263">
        <f>E292/D292*100</f>
        <v>2137.82051282051</v>
      </c>
      <c r="G292" s="262">
        <f>SUM(G293,G302,G304,G315,G317,G319)</f>
        <v>227</v>
      </c>
      <c r="H292" s="262">
        <f>E292-G292</f>
        <v>3108</v>
      </c>
      <c r="I292" s="291">
        <f>H292/G292*100</f>
        <v>1369.16299559471</v>
      </c>
      <c r="J292" s="262">
        <f t="shared" si="14"/>
        <v>140</v>
      </c>
      <c r="K292" s="292">
        <f>J292-D292</f>
        <v>-16</v>
      </c>
      <c r="L292" s="293">
        <f>K292/D292*100</f>
        <v>-10.2564102564103</v>
      </c>
      <c r="M292" s="292"/>
    </row>
    <row r="293" s="239" customFormat="1" spans="1:13">
      <c r="A293" s="264" t="s">
        <v>135</v>
      </c>
      <c r="B293" s="265">
        <v>20701</v>
      </c>
      <c r="C293" s="266" t="s">
        <v>345</v>
      </c>
      <c r="D293" s="267">
        <f>SUM(D294:D301)</f>
        <v>109</v>
      </c>
      <c r="E293" s="268">
        <f>SUM(E294:E301)</f>
        <v>3257</v>
      </c>
      <c r="F293" s="269">
        <f>E293/D293*100</f>
        <v>2988.07339449541</v>
      </c>
      <c r="G293" s="267">
        <f>SUM(G294:G301)</f>
        <v>164</v>
      </c>
      <c r="H293" s="267">
        <f>E293-G293</f>
        <v>3093</v>
      </c>
      <c r="I293" s="294">
        <f>H293/G293*100</f>
        <v>1885.9756097561</v>
      </c>
      <c r="J293" s="267">
        <f>SUM(J294:J301)</f>
        <v>140</v>
      </c>
      <c r="K293" s="295">
        <f>J293-D293</f>
        <v>31</v>
      </c>
      <c r="L293" s="296">
        <f>K293/D293*100</f>
        <v>28.4403669724771</v>
      </c>
      <c r="M293" s="297"/>
    </row>
    <row r="294" s="216" customFormat="1" spans="1:13">
      <c r="A294" s="270" t="s">
        <v>137</v>
      </c>
      <c r="B294" s="271">
        <v>2070101</v>
      </c>
      <c r="C294" s="271" t="s">
        <v>138</v>
      </c>
      <c r="D294" s="278">
        <v>60</v>
      </c>
      <c r="E294" s="275">
        <v>64</v>
      </c>
      <c r="F294" s="274">
        <f>E294/D294*100</f>
        <v>106.666666666667</v>
      </c>
      <c r="G294" s="275">
        <v>28</v>
      </c>
      <c r="H294" s="275">
        <f>E294-G294</f>
        <v>36</v>
      </c>
      <c r="I294" s="298">
        <f>H294/G294*100</f>
        <v>128.571428571429</v>
      </c>
      <c r="J294" s="299">
        <v>67</v>
      </c>
      <c r="K294" s="299">
        <f>J294-D294</f>
        <v>7</v>
      </c>
      <c r="L294" s="300">
        <f>K294/D294*100</f>
        <v>11.6666666666667</v>
      </c>
      <c r="M294" s="278"/>
    </row>
    <row r="295" spans="1:13">
      <c r="A295" s="276" t="s">
        <v>137</v>
      </c>
      <c r="B295" s="277">
        <v>2070102</v>
      </c>
      <c r="C295" s="277" t="s">
        <v>139</v>
      </c>
      <c r="D295" s="278"/>
      <c r="E295" s="279"/>
      <c r="F295" s="274"/>
      <c r="G295" s="275"/>
      <c r="H295" s="275"/>
      <c r="I295" s="298"/>
      <c r="J295" s="299"/>
      <c r="K295" s="299"/>
      <c r="L295" s="300"/>
      <c r="M295" s="301"/>
    </row>
    <row r="296" spans="1:13">
      <c r="A296" s="276" t="s">
        <v>137</v>
      </c>
      <c r="B296" s="277">
        <v>2070103</v>
      </c>
      <c r="C296" s="277" t="s">
        <v>140</v>
      </c>
      <c r="D296" s="278"/>
      <c r="E296" s="279"/>
      <c r="F296" s="274"/>
      <c r="G296" s="275">
        <v>2</v>
      </c>
      <c r="H296" s="275">
        <f>E296-G296</f>
        <v>-2</v>
      </c>
      <c r="I296" s="298">
        <f>H296/G296*100</f>
        <v>-100</v>
      </c>
      <c r="J296" s="299">
        <v>35</v>
      </c>
      <c r="K296" s="299">
        <f>J296-D296</f>
        <v>35</v>
      </c>
      <c r="L296" s="300"/>
      <c r="M296" s="301"/>
    </row>
    <row r="297" s="216" customFormat="1" spans="1:13">
      <c r="A297" s="270" t="s">
        <v>137</v>
      </c>
      <c r="B297" s="271">
        <v>2070104</v>
      </c>
      <c r="C297" s="271" t="s">
        <v>346</v>
      </c>
      <c r="D297" s="278"/>
      <c r="E297" s="275"/>
      <c r="F297" s="274"/>
      <c r="G297" s="275">
        <v>4</v>
      </c>
      <c r="H297" s="275">
        <f>E297-G297</f>
        <v>-4</v>
      </c>
      <c r="I297" s="298">
        <f>H297/G297*100</f>
        <v>-100</v>
      </c>
      <c r="J297" s="299"/>
      <c r="K297" s="299"/>
      <c r="L297" s="300"/>
      <c r="M297" s="278"/>
    </row>
    <row r="298" s="216" customFormat="1" spans="1:13">
      <c r="A298" s="270" t="s">
        <v>137</v>
      </c>
      <c r="B298" s="271">
        <v>2070109</v>
      </c>
      <c r="C298" s="271" t="s">
        <v>347</v>
      </c>
      <c r="D298" s="278">
        <v>43</v>
      </c>
      <c r="E298" s="275">
        <v>65</v>
      </c>
      <c r="F298" s="274">
        <f>E298/D298*100</f>
        <v>151.162790697674</v>
      </c>
      <c r="G298" s="275">
        <v>40</v>
      </c>
      <c r="H298" s="275">
        <f>E298-G298</f>
        <v>25</v>
      </c>
      <c r="I298" s="298">
        <f>H298/G298*100</f>
        <v>62.5</v>
      </c>
      <c r="J298" s="299">
        <v>38</v>
      </c>
      <c r="K298" s="299">
        <f>J298-D298</f>
        <v>-5</v>
      </c>
      <c r="L298" s="300">
        <f>K298/D298*100</f>
        <v>-11.6279069767442</v>
      </c>
      <c r="M298" s="278"/>
    </row>
    <row r="299" spans="1:13">
      <c r="A299" s="276" t="s">
        <v>137</v>
      </c>
      <c r="B299" s="277">
        <v>2070113</v>
      </c>
      <c r="C299" s="277" t="s">
        <v>348</v>
      </c>
      <c r="D299" s="278"/>
      <c r="E299" s="279"/>
      <c r="F299" s="274"/>
      <c r="G299" s="275"/>
      <c r="H299" s="275"/>
      <c r="I299" s="298"/>
      <c r="J299" s="299"/>
      <c r="K299" s="299"/>
      <c r="L299" s="300"/>
      <c r="M299" s="301"/>
    </row>
    <row r="300" spans="1:13">
      <c r="A300" s="276" t="s">
        <v>137</v>
      </c>
      <c r="B300" s="277">
        <v>2070114</v>
      </c>
      <c r="C300" s="277" t="s">
        <v>349</v>
      </c>
      <c r="D300" s="278"/>
      <c r="E300" s="279">
        <v>20</v>
      </c>
      <c r="F300" s="274"/>
      <c r="G300" s="275">
        <v>4</v>
      </c>
      <c r="H300" s="275">
        <f>E300-G300</f>
        <v>16</v>
      </c>
      <c r="I300" s="298">
        <f>H300/G300*100</f>
        <v>400</v>
      </c>
      <c r="J300" s="299"/>
      <c r="K300" s="299"/>
      <c r="L300" s="300"/>
      <c r="M300" s="301"/>
    </row>
    <row r="301" s="216" customFormat="1" spans="1:13">
      <c r="A301" s="270" t="s">
        <v>137</v>
      </c>
      <c r="B301" s="271">
        <v>2070199</v>
      </c>
      <c r="C301" s="271" t="s">
        <v>350</v>
      </c>
      <c r="D301" s="278">
        <v>6</v>
      </c>
      <c r="E301" s="275">
        <v>3108</v>
      </c>
      <c r="F301" s="274">
        <f>E301/D301*100</f>
        <v>51800</v>
      </c>
      <c r="G301" s="275">
        <v>86</v>
      </c>
      <c r="H301" s="275">
        <f>E301-G301</f>
        <v>3022</v>
      </c>
      <c r="I301" s="298">
        <f>H301/G301*100</f>
        <v>3513.95348837209</v>
      </c>
      <c r="J301" s="299"/>
      <c r="K301" s="299">
        <f>J301-D301</f>
        <v>-6</v>
      </c>
      <c r="L301" s="300">
        <f>K301/D301*100</f>
        <v>-100</v>
      </c>
      <c r="M301" s="278"/>
    </row>
    <row r="302" s="239" customFormat="1" spans="1:13">
      <c r="A302" s="264" t="s">
        <v>135</v>
      </c>
      <c r="B302" s="265">
        <v>20702</v>
      </c>
      <c r="C302" s="266" t="s">
        <v>351</v>
      </c>
      <c r="D302" s="267"/>
      <c r="E302" s="268"/>
      <c r="F302" s="269"/>
      <c r="G302" s="267"/>
      <c r="H302" s="267"/>
      <c r="I302" s="294"/>
      <c r="J302" s="267"/>
      <c r="K302" s="295"/>
      <c r="L302" s="296"/>
      <c r="M302" s="297"/>
    </row>
    <row r="303" spans="1:13">
      <c r="A303" s="276" t="s">
        <v>137</v>
      </c>
      <c r="B303" s="277">
        <v>2070299</v>
      </c>
      <c r="C303" s="277" t="s">
        <v>352</v>
      </c>
      <c r="D303" s="278"/>
      <c r="E303" s="279"/>
      <c r="F303" s="274"/>
      <c r="G303" s="275"/>
      <c r="H303" s="275"/>
      <c r="I303" s="298"/>
      <c r="J303" s="299"/>
      <c r="K303" s="299"/>
      <c r="L303" s="300"/>
      <c r="M303" s="301"/>
    </row>
    <row r="304" s="239" customFormat="1" spans="1:13">
      <c r="A304" s="264" t="s">
        <v>135</v>
      </c>
      <c r="B304" s="265">
        <v>20703</v>
      </c>
      <c r="C304" s="266" t="s">
        <v>353</v>
      </c>
      <c r="D304" s="267">
        <f>SUM(D305:D314)</f>
        <v>47</v>
      </c>
      <c r="E304" s="268">
        <f>SUM(E305:E314)</f>
        <v>60</v>
      </c>
      <c r="F304" s="269">
        <f>E304/D304*100</f>
        <v>127.659574468085</v>
      </c>
      <c r="G304" s="267">
        <f>SUM(G305:G314)</f>
        <v>43</v>
      </c>
      <c r="H304" s="267">
        <f>E304-G304</f>
        <v>17</v>
      </c>
      <c r="I304" s="294">
        <f>H304/G304*100</f>
        <v>39.5348837209302</v>
      </c>
      <c r="J304" s="267">
        <f>SUM(J305:J314)</f>
        <v>0</v>
      </c>
      <c r="K304" s="295">
        <f>J304-D304</f>
        <v>-47</v>
      </c>
      <c r="L304" s="296">
        <f>K304/D304*100</f>
        <v>-100</v>
      </c>
      <c r="M304" s="297"/>
    </row>
    <row r="305" spans="1:13">
      <c r="A305" s="276" t="s">
        <v>137</v>
      </c>
      <c r="B305" s="277">
        <v>2070301</v>
      </c>
      <c r="C305" s="277" t="s">
        <v>138</v>
      </c>
      <c r="D305" s="278"/>
      <c r="E305" s="279"/>
      <c r="F305" s="274"/>
      <c r="G305" s="275"/>
      <c r="H305" s="275"/>
      <c r="I305" s="298"/>
      <c r="J305" s="299"/>
      <c r="K305" s="299"/>
      <c r="L305" s="300"/>
      <c r="M305" s="301"/>
    </row>
    <row r="306" spans="1:13">
      <c r="A306" s="276" t="s">
        <v>137</v>
      </c>
      <c r="B306" s="277">
        <v>2070302</v>
      </c>
      <c r="C306" s="277" t="s">
        <v>139</v>
      </c>
      <c r="D306" s="278"/>
      <c r="E306" s="279"/>
      <c r="F306" s="274"/>
      <c r="G306" s="275"/>
      <c r="H306" s="275"/>
      <c r="I306" s="298"/>
      <c r="J306" s="299"/>
      <c r="K306" s="299"/>
      <c r="L306" s="300"/>
      <c r="M306" s="301"/>
    </row>
    <row r="307" spans="1:13">
      <c r="A307" s="276" t="s">
        <v>137</v>
      </c>
      <c r="B307" s="277">
        <v>2070303</v>
      </c>
      <c r="C307" s="277" t="s">
        <v>140</v>
      </c>
      <c r="D307" s="278"/>
      <c r="E307" s="279"/>
      <c r="F307" s="274"/>
      <c r="G307" s="275"/>
      <c r="H307" s="275"/>
      <c r="I307" s="298"/>
      <c r="J307" s="299"/>
      <c r="K307" s="299"/>
      <c r="L307" s="300"/>
      <c r="M307" s="301"/>
    </row>
    <row r="308" spans="1:13">
      <c r="A308" s="276" t="s">
        <v>137</v>
      </c>
      <c r="B308" s="277">
        <v>2070304</v>
      </c>
      <c r="C308" s="277" t="s">
        <v>354</v>
      </c>
      <c r="D308" s="278"/>
      <c r="E308" s="279"/>
      <c r="F308" s="274"/>
      <c r="G308" s="275"/>
      <c r="H308" s="275"/>
      <c r="I308" s="298"/>
      <c r="J308" s="299"/>
      <c r="K308" s="299"/>
      <c r="L308" s="300"/>
      <c r="M308" s="301"/>
    </row>
    <row r="309" spans="1:13">
      <c r="A309" s="276" t="s">
        <v>137</v>
      </c>
      <c r="B309" s="277">
        <v>2070305</v>
      </c>
      <c r="C309" s="277" t="s">
        <v>355</v>
      </c>
      <c r="D309" s="278"/>
      <c r="E309" s="279"/>
      <c r="F309" s="274"/>
      <c r="G309" s="275"/>
      <c r="H309" s="275"/>
      <c r="I309" s="298"/>
      <c r="J309" s="299"/>
      <c r="K309" s="299"/>
      <c r="L309" s="300"/>
      <c r="M309" s="301"/>
    </row>
    <row r="310" spans="1:13">
      <c r="A310" s="276" t="s">
        <v>137</v>
      </c>
      <c r="B310" s="277">
        <v>2070306</v>
      </c>
      <c r="C310" s="277" t="s">
        <v>356</v>
      </c>
      <c r="D310" s="278"/>
      <c r="E310" s="279"/>
      <c r="F310" s="274"/>
      <c r="G310" s="275"/>
      <c r="H310" s="275"/>
      <c r="I310" s="298"/>
      <c r="J310" s="299"/>
      <c r="K310" s="299"/>
      <c r="L310" s="300"/>
      <c r="M310" s="301"/>
    </row>
    <row r="311" spans="1:13">
      <c r="A311" s="276" t="s">
        <v>137</v>
      </c>
      <c r="B311" s="277">
        <v>2070307</v>
      </c>
      <c r="C311" s="277" t="s">
        <v>357</v>
      </c>
      <c r="D311" s="278"/>
      <c r="E311" s="279"/>
      <c r="F311" s="274"/>
      <c r="G311" s="275"/>
      <c r="H311" s="275"/>
      <c r="I311" s="298"/>
      <c r="J311" s="299"/>
      <c r="K311" s="299"/>
      <c r="L311" s="300"/>
      <c r="M311" s="301"/>
    </row>
    <row r="312" s="216" customFormat="1" spans="1:13">
      <c r="A312" s="270" t="s">
        <v>137</v>
      </c>
      <c r="B312" s="271">
        <v>2070308</v>
      </c>
      <c r="C312" s="271" t="s">
        <v>358</v>
      </c>
      <c r="D312" s="278">
        <v>47</v>
      </c>
      <c r="E312" s="275">
        <v>60</v>
      </c>
      <c r="F312" s="274">
        <f>E312/D312*100</f>
        <v>127.659574468085</v>
      </c>
      <c r="G312" s="275">
        <v>43</v>
      </c>
      <c r="H312" s="275">
        <f>E312-G312</f>
        <v>17</v>
      </c>
      <c r="I312" s="298">
        <f>H312/G312*100</f>
        <v>39.5348837209302</v>
      </c>
      <c r="J312" s="299"/>
      <c r="K312" s="299">
        <f>J312-D312</f>
        <v>-47</v>
      </c>
      <c r="L312" s="300">
        <f>K312/D312*100</f>
        <v>-100</v>
      </c>
      <c r="M312" s="278"/>
    </row>
    <row r="313" spans="1:13">
      <c r="A313" s="276" t="s">
        <v>137</v>
      </c>
      <c r="B313" s="277">
        <v>2070309</v>
      </c>
      <c r="C313" s="277" t="s">
        <v>359</v>
      </c>
      <c r="D313" s="278"/>
      <c r="E313" s="279"/>
      <c r="F313" s="274"/>
      <c r="G313" s="275"/>
      <c r="H313" s="275"/>
      <c r="I313" s="298"/>
      <c r="J313" s="299"/>
      <c r="K313" s="299"/>
      <c r="L313" s="300"/>
      <c r="M313" s="301"/>
    </row>
    <row r="314" spans="1:13">
      <c r="A314" s="276" t="s">
        <v>137</v>
      </c>
      <c r="B314" s="277">
        <v>2070399</v>
      </c>
      <c r="C314" s="277" t="s">
        <v>360</v>
      </c>
      <c r="D314" s="278"/>
      <c r="E314" s="279"/>
      <c r="F314" s="274"/>
      <c r="G314" s="275"/>
      <c r="H314" s="275"/>
      <c r="I314" s="298"/>
      <c r="J314" s="299"/>
      <c r="K314" s="299"/>
      <c r="L314" s="300"/>
      <c r="M314" s="301"/>
    </row>
    <row r="315" s="239" customFormat="1" spans="1:13">
      <c r="A315" s="264" t="s">
        <v>135</v>
      </c>
      <c r="B315" s="265">
        <v>20706</v>
      </c>
      <c r="C315" s="266" t="s">
        <v>361</v>
      </c>
      <c r="D315" s="267"/>
      <c r="E315" s="268"/>
      <c r="F315" s="269"/>
      <c r="G315" s="267"/>
      <c r="H315" s="267"/>
      <c r="I315" s="294"/>
      <c r="J315" s="267"/>
      <c r="K315" s="295"/>
      <c r="L315" s="296"/>
      <c r="M315" s="297"/>
    </row>
    <row r="316" spans="1:13">
      <c r="A316" s="276" t="s">
        <v>137</v>
      </c>
      <c r="B316" s="277">
        <v>2070699</v>
      </c>
      <c r="C316" s="277" t="s">
        <v>362</v>
      </c>
      <c r="D316" s="278"/>
      <c r="E316" s="279"/>
      <c r="F316" s="274"/>
      <c r="G316" s="275"/>
      <c r="H316" s="275"/>
      <c r="I316" s="298"/>
      <c r="J316" s="299"/>
      <c r="K316" s="299"/>
      <c r="L316" s="300"/>
      <c r="M316" s="301"/>
    </row>
    <row r="317" s="239" customFormat="1" spans="1:13">
      <c r="A317" s="264" t="s">
        <v>135</v>
      </c>
      <c r="B317" s="265">
        <v>20708</v>
      </c>
      <c r="C317" s="266" t="s">
        <v>363</v>
      </c>
      <c r="D317" s="267"/>
      <c r="E317" s="268"/>
      <c r="F317" s="269"/>
      <c r="G317" s="267"/>
      <c r="H317" s="267"/>
      <c r="I317" s="294"/>
      <c r="J317" s="267"/>
      <c r="K317" s="295"/>
      <c r="L317" s="296"/>
      <c r="M317" s="297"/>
    </row>
    <row r="318" spans="1:13">
      <c r="A318" s="276" t="s">
        <v>137</v>
      </c>
      <c r="B318" s="277">
        <v>2070899</v>
      </c>
      <c r="C318" s="277" t="s">
        <v>364</v>
      </c>
      <c r="D318" s="278"/>
      <c r="E318" s="279"/>
      <c r="F318" s="274"/>
      <c r="G318" s="275"/>
      <c r="H318" s="275"/>
      <c r="I318" s="298"/>
      <c r="J318" s="299"/>
      <c r="K318" s="299"/>
      <c r="L318" s="300"/>
      <c r="M318" s="301"/>
    </row>
    <row r="319" s="239" customFormat="1" spans="1:13">
      <c r="A319" s="264" t="s">
        <v>135</v>
      </c>
      <c r="B319" s="265">
        <v>20799</v>
      </c>
      <c r="C319" s="266" t="s">
        <v>365</v>
      </c>
      <c r="D319" s="267"/>
      <c r="E319" s="268">
        <f>SUM(E320:E322)</f>
        <v>18</v>
      </c>
      <c r="F319" s="269"/>
      <c r="G319" s="267">
        <f>SUM(G320:G322)</f>
        <v>20</v>
      </c>
      <c r="H319" s="267">
        <f>E319-G319</f>
        <v>-2</v>
      </c>
      <c r="I319" s="294">
        <f>H319/G319*100</f>
        <v>-10</v>
      </c>
      <c r="J319" s="267"/>
      <c r="K319" s="295"/>
      <c r="L319" s="296"/>
      <c r="M319" s="297"/>
    </row>
    <row r="320" spans="1:13">
      <c r="A320" s="276" t="s">
        <v>137</v>
      </c>
      <c r="B320" s="277">
        <v>2079902</v>
      </c>
      <c r="C320" s="277" t="s">
        <v>366</v>
      </c>
      <c r="D320" s="278"/>
      <c r="E320" s="279"/>
      <c r="F320" s="274"/>
      <c r="G320" s="275"/>
      <c r="H320" s="275"/>
      <c r="I320" s="298"/>
      <c r="J320" s="299"/>
      <c r="K320" s="299"/>
      <c r="L320" s="300"/>
      <c r="M320" s="301"/>
    </row>
    <row r="321" spans="1:13">
      <c r="A321" s="276" t="s">
        <v>137</v>
      </c>
      <c r="B321" s="277">
        <v>2079903</v>
      </c>
      <c r="C321" s="277" t="s">
        <v>367</v>
      </c>
      <c r="D321" s="278"/>
      <c r="E321" s="279"/>
      <c r="F321" s="274"/>
      <c r="G321" s="275"/>
      <c r="H321" s="275"/>
      <c r="I321" s="298"/>
      <c r="J321" s="299"/>
      <c r="K321" s="299"/>
      <c r="L321" s="300"/>
      <c r="M321" s="301"/>
    </row>
    <row r="322" spans="1:13">
      <c r="A322" s="276" t="s">
        <v>137</v>
      </c>
      <c r="B322" s="277">
        <v>2079999</v>
      </c>
      <c r="C322" s="277" t="s">
        <v>368</v>
      </c>
      <c r="D322" s="278"/>
      <c r="E322" s="279">
        <v>18</v>
      </c>
      <c r="F322" s="274"/>
      <c r="G322" s="275">
        <v>20</v>
      </c>
      <c r="H322" s="275">
        <f t="shared" ref="H322:H327" si="15">E322-G322</f>
        <v>-2</v>
      </c>
      <c r="I322" s="298">
        <f>H322/G322*100</f>
        <v>-10</v>
      </c>
      <c r="J322" s="299"/>
      <c r="K322" s="299"/>
      <c r="L322" s="300"/>
      <c r="M322" s="301"/>
    </row>
    <row r="323" s="238" customFormat="1" spans="1:13">
      <c r="A323" s="259" t="s">
        <v>133</v>
      </c>
      <c r="B323" s="260">
        <v>208</v>
      </c>
      <c r="C323" s="260" t="s">
        <v>369</v>
      </c>
      <c r="D323" s="261">
        <f>D324+D332+D340+D342+D351+D353+D363+D372+D376+D381+D390+D392+D395+D398+D401+D403+D405+D409+D413+D422+D425</f>
        <v>14404</v>
      </c>
      <c r="E323" s="262">
        <f>E324+E332+E340+E342+E351+E353+E363+E372+E376+E381+E390+E392+E395+E398+E401+E403+E405+E409+E413+E422+E425</f>
        <v>17409</v>
      </c>
      <c r="F323" s="263">
        <f>E323/D323*100</f>
        <v>120.862260483199</v>
      </c>
      <c r="G323" s="262">
        <f>G324+G332+G340+G342+G351+G353+G363+G372+G376+G381+G390+G392+G395+G398+G401+G403+G405+G409+G413+G422+G425</f>
        <v>14648</v>
      </c>
      <c r="H323" s="262">
        <f t="shared" si="15"/>
        <v>2761</v>
      </c>
      <c r="I323" s="291">
        <f>H323/G323*100</f>
        <v>18.8489896231567</v>
      </c>
      <c r="J323" s="262">
        <f>J324+J332+J340+J342+J351+J353+J363+J372+J376+J381+J390+J392+J395+J398+J401+J403+J405+J409+J413+J422+J425</f>
        <v>14476</v>
      </c>
      <c r="K323" s="292">
        <f>J323-D323</f>
        <v>72</v>
      </c>
      <c r="L323" s="293">
        <f>K323/D323*100</f>
        <v>0.499861149680644</v>
      </c>
      <c r="M323" s="292"/>
    </row>
    <row r="324" s="239" customFormat="1" spans="1:13">
      <c r="A324" s="264" t="s">
        <v>135</v>
      </c>
      <c r="B324" s="265">
        <v>20801</v>
      </c>
      <c r="C324" s="266" t="s">
        <v>370</v>
      </c>
      <c r="D324" s="267">
        <f>SUM(D325:D331)</f>
        <v>3480</v>
      </c>
      <c r="E324" s="268">
        <f>SUM(E325:E331)</f>
        <v>4578</v>
      </c>
      <c r="F324" s="269">
        <f>E324/D324*100</f>
        <v>131.551724137931</v>
      </c>
      <c r="G324" s="267">
        <f>SUM(G325:G331)</f>
        <v>3179</v>
      </c>
      <c r="H324" s="267">
        <f t="shared" si="15"/>
        <v>1399</v>
      </c>
      <c r="I324" s="294">
        <f>H324/G324*100</f>
        <v>44.0075495438817</v>
      </c>
      <c r="J324" s="267">
        <f>SUM(J325:J331)</f>
        <v>2971</v>
      </c>
      <c r="K324" s="295">
        <f>J324-D324</f>
        <v>-509</v>
      </c>
      <c r="L324" s="296">
        <f>K324/D324*100</f>
        <v>-14.6264367816092</v>
      </c>
      <c r="M324" s="297"/>
    </row>
    <row r="325" s="216" customFormat="1" spans="1:13">
      <c r="A325" s="270" t="s">
        <v>137</v>
      </c>
      <c r="B325" s="271">
        <v>2080101</v>
      </c>
      <c r="C325" s="271" t="s">
        <v>138</v>
      </c>
      <c r="D325" s="278">
        <f>1079</f>
        <v>1079</v>
      </c>
      <c r="E325" s="275">
        <v>1407</v>
      </c>
      <c r="F325" s="274">
        <f>E325/D325*100</f>
        <v>130.398517145505</v>
      </c>
      <c r="G325" s="275">
        <v>1267</v>
      </c>
      <c r="H325" s="275">
        <f t="shared" si="15"/>
        <v>140</v>
      </c>
      <c r="I325" s="298">
        <f>H325/G325*100</f>
        <v>11.0497237569061</v>
      </c>
      <c r="J325" s="299">
        <v>923</v>
      </c>
      <c r="K325" s="299">
        <f>J325-D325</f>
        <v>-156</v>
      </c>
      <c r="L325" s="300">
        <f>K325/D325*100</f>
        <v>-14.4578313253012</v>
      </c>
      <c r="M325" s="278"/>
    </row>
    <row r="326" spans="1:13">
      <c r="A326" s="276" t="s">
        <v>137</v>
      </c>
      <c r="B326" s="277">
        <v>2080102</v>
      </c>
      <c r="C326" s="277" t="s">
        <v>139</v>
      </c>
      <c r="D326" s="278"/>
      <c r="E326" s="279"/>
      <c r="F326" s="274"/>
      <c r="G326" s="275">
        <v>7</v>
      </c>
      <c r="H326" s="275">
        <f t="shared" si="15"/>
        <v>-7</v>
      </c>
      <c r="I326" s="298">
        <f>H326/G326*100</f>
        <v>-100</v>
      </c>
      <c r="J326" s="299"/>
      <c r="K326" s="299"/>
      <c r="L326" s="300"/>
      <c r="M326" s="301"/>
    </row>
    <row r="327" spans="1:13">
      <c r="A327" s="276" t="s">
        <v>137</v>
      </c>
      <c r="B327" s="277">
        <v>2080103</v>
      </c>
      <c r="C327" s="277" t="s">
        <v>140</v>
      </c>
      <c r="D327" s="278">
        <v>1</v>
      </c>
      <c r="E327" s="279">
        <v>1</v>
      </c>
      <c r="F327" s="274">
        <f>E327/D327*100</f>
        <v>100</v>
      </c>
      <c r="G327" s="275"/>
      <c r="H327" s="275">
        <f t="shared" si="15"/>
        <v>1</v>
      </c>
      <c r="I327" s="298"/>
      <c r="J327" s="299"/>
      <c r="K327" s="299">
        <f>J327-D327</f>
        <v>-1</v>
      </c>
      <c r="L327" s="300">
        <f>K327/D327*100</f>
        <v>-100</v>
      </c>
      <c r="M327" s="301"/>
    </row>
    <row r="328" spans="1:13">
      <c r="A328" s="276" t="s">
        <v>137</v>
      </c>
      <c r="B328" s="277">
        <v>2080105</v>
      </c>
      <c r="C328" s="277" t="s">
        <v>371</v>
      </c>
      <c r="D328" s="278"/>
      <c r="E328" s="279"/>
      <c r="F328" s="274"/>
      <c r="G328" s="275"/>
      <c r="H328" s="275"/>
      <c r="I328" s="298"/>
      <c r="J328" s="299"/>
      <c r="K328" s="299"/>
      <c r="L328" s="300"/>
      <c r="M328" s="301"/>
    </row>
    <row r="329" spans="1:13">
      <c r="A329" s="276" t="s">
        <v>137</v>
      </c>
      <c r="B329" s="277">
        <v>2080106</v>
      </c>
      <c r="C329" s="277" t="s">
        <v>372</v>
      </c>
      <c r="D329" s="278"/>
      <c r="E329" s="279"/>
      <c r="F329" s="274"/>
      <c r="G329" s="275"/>
      <c r="H329" s="275"/>
      <c r="I329" s="298"/>
      <c r="J329" s="299"/>
      <c r="K329" s="299"/>
      <c r="L329" s="300"/>
      <c r="M329" s="301"/>
    </row>
    <row r="330" spans="1:13">
      <c r="A330" s="276" t="s">
        <v>137</v>
      </c>
      <c r="B330" s="277">
        <v>2080150</v>
      </c>
      <c r="C330" s="277" t="s">
        <v>146</v>
      </c>
      <c r="D330" s="278"/>
      <c r="E330" s="279">
        <v>19</v>
      </c>
      <c r="F330" s="274"/>
      <c r="G330" s="275">
        <v>3</v>
      </c>
      <c r="H330" s="275">
        <f t="shared" ref="H328:H391" si="16">E330-G330</f>
        <v>16</v>
      </c>
      <c r="I330" s="298">
        <f>H330/G330*100</f>
        <v>533.333333333333</v>
      </c>
      <c r="J330" s="299"/>
      <c r="K330" s="299"/>
      <c r="L330" s="300"/>
      <c r="M330" s="301"/>
    </row>
    <row r="331" s="216" customFormat="1" spans="1:13">
      <c r="A331" s="270" t="s">
        <v>137</v>
      </c>
      <c r="B331" s="271">
        <v>2080199</v>
      </c>
      <c r="C331" s="271" t="s">
        <v>373</v>
      </c>
      <c r="D331" s="278">
        <v>2400</v>
      </c>
      <c r="E331" s="275">
        <v>3151</v>
      </c>
      <c r="F331" s="274">
        <f>E331/D331*100</f>
        <v>131.291666666667</v>
      </c>
      <c r="G331" s="275">
        <v>1902</v>
      </c>
      <c r="H331" s="275">
        <f t="shared" si="16"/>
        <v>1249</v>
      </c>
      <c r="I331" s="298">
        <f>H331/G331*100</f>
        <v>65.6677181913775</v>
      </c>
      <c r="J331" s="299">
        <v>2048</v>
      </c>
      <c r="K331" s="299">
        <f>J331-D331</f>
        <v>-352</v>
      </c>
      <c r="L331" s="300">
        <f>K331/D331*100</f>
        <v>-14.6666666666667</v>
      </c>
      <c r="M331" s="278"/>
    </row>
    <row r="332" s="239" customFormat="1" spans="1:13">
      <c r="A332" s="264" t="s">
        <v>135</v>
      </c>
      <c r="B332" s="265">
        <v>20802</v>
      </c>
      <c r="C332" s="266" t="s">
        <v>374</v>
      </c>
      <c r="D332" s="267">
        <f>SUM(D333:D339)</f>
        <v>152</v>
      </c>
      <c r="E332" s="268">
        <f>SUM(E333:E339)</f>
        <v>126</v>
      </c>
      <c r="F332" s="269">
        <f>E332/D332*100</f>
        <v>82.8947368421053</v>
      </c>
      <c r="G332" s="267">
        <f>SUM(G333:G339)</f>
        <v>68</v>
      </c>
      <c r="H332" s="267">
        <f t="shared" si="16"/>
        <v>58</v>
      </c>
      <c r="I332" s="294">
        <f>H332/G332*100</f>
        <v>85.2941176470588</v>
      </c>
      <c r="J332" s="267">
        <f>SUM(J333:J339)</f>
        <v>60</v>
      </c>
      <c r="K332" s="295">
        <f>J332-D332</f>
        <v>-92</v>
      </c>
      <c r="L332" s="296">
        <f>K332/D332*100</f>
        <v>-60.5263157894737</v>
      </c>
      <c r="M332" s="297"/>
    </row>
    <row r="333" s="216" customFormat="1" spans="1:13">
      <c r="A333" s="270" t="s">
        <v>137</v>
      </c>
      <c r="B333" s="271">
        <v>2080201</v>
      </c>
      <c r="C333" s="271" t="s">
        <v>138</v>
      </c>
      <c r="D333" s="278">
        <v>32</v>
      </c>
      <c r="E333" s="275">
        <v>30</v>
      </c>
      <c r="F333" s="274">
        <f>E333/D333*100</f>
        <v>93.75</v>
      </c>
      <c r="G333" s="275">
        <v>56</v>
      </c>
      <c r="H333" s="275">
        <f t="shared" si="16"/>
        <v>-26</v>
      </c>
      <c r="I333" s="298">
        <f>H333/G333*100</f>
        <v>-46.4285714285714</v>
      </c>
      <c r="J333" s="299">
        <v>23</v>
      </c>
      <c r="K333" s="299">
        <f>J333-D333</f>
        <v>-9</v>
      </c>
      <c r="L333" s="300">
        <f>K333/D333*100</f>
        <v>-28.125</v>
      </c>
      <c r="M333" s="278"/>
    </row>
    <row r="334" spans="1:13">
      <c r="A334" s="276" t="s">
        <v>137</v>
      </c>
      <c r="B334" s="277">
        <v>2080202</v>
      </c>
      <c r="C334" s="277" t="s">
        <v>139</v>
      </c>
      <c r="D334" s="278"/>
      <c r="E334" s="279"/>
      <c r="F334" s="274"/>
      <c r="G334" s="275"/>
      <c r="H334" s="275"/>
      <c r="I334" s="298"/>
      <c r="J334" s="299"/>
      <c r="K334" s="299"/>
      <c r="L334" s="300"/>
      <c r="M334" s="301"/>
    </row>
    <row r="335" spans="1:13">
      <c r="A335" s="276" t="s">
        <v>137</v>
      </c>
      <c r="B335" s="277">
        <v>2080203</v>
      </c>
      <c r="C335" s="277" t="s">
        <v>140</v>
      </c>
      <c r="D335" s="278">
        <v>43</v>
      </c>
      <c r="E335" s="279">
        <v>66</v>
      </c>
      <c r="F335" s="274">
        <f>E335/D335*100</f>
        <v>153.488372093023</v>
      </c>
      <c r="G335" s="275">
        <v>3</v>
      </c>
      <c r="H335" s="275">
        <f t="shared" si="16"/>
        <v>63</v>
      </c>
      <c r="I335" s="298">
        <f>H335/G335*100</f>
        <v>2100</v>
      </c>
      <c r="J335" s="299">
        <v>37</v>
      </c>
      <c r="K335" s="299">
        <f>J335-D335</f>
        <v>-6</v>
      </c>
      <c r="L335" s="300">
        <f>K335/D335*100</f>
        <v>-13.953488372093</v>
      </c>
      <c r="M335" s="301"/>
    </row>
    <row r="336" spans="1:13">
      <c r="A336" s="276" t="s">
        <v>137</v>
      </c>
      <c r="B336" s="277">
        <v>2080206</v>
      </c>
      <c r="C336" s="277" t="s">
        <v>375</v>
      </c>
      <c r="D336" s="278"/>
      <c r="E336" s="279"/>
      <c r="F336" s="274"/>
      <c r="G336" s="275"/>
      <c r="H336" s="275"/>
      <c r="I336" s="298"/>
      <c r="J336" s="299"/>
      <c r="K336" s="299"/>
      <c r="L336" s="300"/>
      <c r="M336" s="301"/>
    </row>
    <row r="337" spans="1:13">
      <c r="A337" s="276" t="s">
        <v>137</v>
      </c>
      <c r="B337" s="277">
        <v>2080207</v>
      </c>
      <c r="C337" s="277" t="s">
        <v>376</v>
      </c>
      <c r="D337" s="278">
        <v>29</v>
      </c>
      <c r="E337" s="279">
        <v>23</v>
      </c>
      <c r="F337" s="274">
        <f>E337/D337*100</f>
        <v>79.3103448275862</v>
      </c>
      <c r="G337" s="275"/>
      <c r="H337" s="275">
        <f t="shared" si="16"/>
        <v>23</v>
      </c>
      <c r="I337" s="298"/>
      <c r="J337" s="299"/>
      <c r="K337" s="299">
        <f>J337-D337</f>
        <v>-29</v>
      </c>
      <c r="L337" s="300">
        <f>K337/D337*100</f>
        <v>-100</v>
      </c>
      <c r="M337" s="301"/>
    </row>
    <row r="338" spans="1:13">
      <c r="A338" s="276" t="s">
        <v>137</v>
      </c>
      <c r="B338" s="277">
        <v>2080208</v>
      </c>
      <c r="C338" s="277" t="s">
        <v>377</v>
      </c>
      <c r="D338" s="278"/>
      <c r="E338" s="279"/>
      <c r="F338" s="274"/>
      <c r="G338" s="275"/>
      <c r="H338" s="275"/>
      <c r="I338" s="298"/>
      <c r="J338" s="299"/>
      <c r="K338" s="299"/>
      <c r="L338" s="300"/>
      <c r="M338" s="301"/>
    </row>
    <row r="339" spans="1:13">
      <c r="A339" s="276" t="s">
        <v>137</v>
      </c>
      <c r="B339" s="277">
        <v>2080299</v>
      </c>
      <c r="C339" s="277" t="s">
        <v>378</v>
      </c>
      <c r="D339" s="278">
        <v>48</v>
      </c>
      <c r="E339" s="279">
        <v>7</v>
      </c>
      <c r="F339" s="274">
        <f>E339/D339*100</f>
        <v>14.5833333333333</v>
      </c>
      <c r="G339" s="275">
        <v>9</v>
      </c>
      <c r="H339" s="275">
        <f t="shared" si="16"/>
        <v>-2</v>
      </c>
      <c r="I339" s="298">
        <f>H339/G339*100</f>
        <v>-22.2222222222222</v>
      </c>
      <c r="J339" s="299"/>
      <c r="K339" s="299">
        <f>J339-D339</f>
        <v>-48</v>
      </c>
      <c r="L339" s="300">
        <f>K339/D339*100</f>
        <v>-100</v>
      </c>
      <c r="M339" s="301"/>
    </row>
    <row r="340" s="239" customFormat="1" spans="1:13">
      <c r="A340" s="264" t="s">
        <v>135</v>
      </c>
      <c r="B340" s="265">
        <v>20804</v>
      </c>
      <c r="C340" s="266" t="s">
        <v>379</v>
      </c>
      <c r="D340" s="267"/>
      <c r="E340" s="268"/>
      <c r="F340" s="269"/>
      <c r="G340" s="267"/>
      <c r="H340" s="267"/>
      <c r="I340" s="294"/>
      <c r="J340" s="267"/>
      <c r="K340" s="295"/>
      <c r="L340" s="296"/>
      <c r="M340" s="297"/>
    </row>
    <row r="341" spans="1:13">
      <c r="A341" s="276" t="s">
        <v>137</v>
      </c>
      <c r="B341" s="277">
        <v>2080402</v>
      </c>
      <c r="C341" s="277" t="s">
        <v>380</v>
      </c>
      <c r="D341" s="278"/>
      <c r="E341" s="279"/>
      <c r="F341" s="274"/>
      <c r="G341" s="275"/>
      <c r="H341" s="275"/>
      <c r="I341" s="298"/>
      <c r="J341" s="299"/>
      <c r="K341" s="299"/>
      <c r="L341" s="300"/>
      <c r="M341" s="301"/>
    </row>
    <row r="342" s="239" customFormat="1" spans="1:13">
      <c r="A342" s="264" t="s">
        <v>135</v>
      </c>
      <c r="B342" s="265">
        <v>20805</v>
      </c>
      <c r="C342" s="266" t="s">
        <v>381</v>
      </c>
      <c r="D342" s="267">
        <f>SUM(D343:D350)</f>
        <v>5843</v>
      </c>
      <c r="E342" s="268">
        <f>SUM(E343:E350)</f>
        <v>6440</v>
      </c>
      <c r="F342" s="269">
        <f>E342/D342*100</f>
        <v>110.217354098922</v>
      </c>
      <c r="G342" s="267">
        <f>SUM(G343:G350)</f>
        <v>5686</v>
      </c>
      <c r="H342" s="267">
        <f t="shared" si="16"/>
        <v>754</v>
      </c>
      <c r="I342" s="294">
        <f>H342/G342*100</f>
        <v>13.2606401688357</v>
      </c>
      <c r="J342" s="267">
        <f>SUM(J343:J350)</f>
        <v>5628</v>
      </c>
      <c r="K342" s="295">
        <f>J342-D342</f>
        <v>-215</v>
      </c>
      <c r="L342" s="296">
        <f>K342/D342*100</f>
        <v>-3.67961663529009</v>
      </c>
      <c r="M342" s="297"/>
    </row>
    <row r="343" s="216" customFormat="1" spans="1:13">
      <c r="A343" s="270" t="s">
        <v>137</v>
      </c>
      <c r="B343" s="271">
        <v>2080501</v>
      </c>
      <c r="C343" s="271" t="s">
        <v>382</v>
      </c>
      <c r="D343" s="278">
        <f>346+34</f>
        <v>380</v>
      </c>
      <c r="E343" s="275">
        <v>492</v>
      </c>
      <c r="F343" s="274">
        <f>E343/D343*100</f>
        <v>129.473684210526</v>
      </c>
      <c r="G343" s="275">
        <v>303</v>
      </c>
      <c r="H343" s="275">
        <f t="shared" si="16"/>
        <v>189</v>
      </c>
      <c r="I343" s="298">
        <f>H343/G343*100</f>
        <v>62.3762376237624</v>
      </c>
      <c r="J343" s="299">
        <v>366</v>
      </c>
      <c r="K343" s="299">
        <f>J343-D343</f>
        <v>-14</v>
      </c>
      <c r="L343" s="300">
        <f>K343/D343*100</f>
        <v>-3.68421052631579</v>
      </c>
      <c r="M343" s="278"/>
    </row>
    <row r="344" s="216" customFormat="1" spans="1:13">
      <c r="A344" s="270" t="s">
        <v>137</v>
      </c>
      <c r="B344" s="271">
        <v>2080502</v>
      </c>
      <c r="C344" s="271" t="s">
        <v>383</v>
      </c>
      <c r="D344" s="278">
        <f>585+100</f>
        <v>685</v>
      </c>
      <c r="E344" s="275">
        <v>605</v>
      </c>
      <c r="F344" s="274">
        <f>E344/D344*100</f>
        <v>88.3211678832117</v>
      </c>
      <c r="G344" s="275">
        <v>583</v>
      </c>
      <c r="H344" s="275">
        <f t="shared" si="16"/>
        <v>22</v>
      </c>
      <c r="I344" s="298">
        <f>H344/G344*100</f>
        <v>3.77358490566038</v>
      </c>
      <c r="J344" s="299">
        <v>630</v>
      </c>
      <c r="K344" s="299">
        <f>J344-D344</f>
        <v>-55</v>
      </c>
      <c r="L344" s="300">
        <f>K344/D344*100</f>
        <v>-8.02919708029197</v>
      </c>
      <c r="M344" s="278"/>
    </row>
    <row r="345" spans="1:13">
      <c r="A345" s="276" t="s">
        <v>137</v>
      </c>
      <c r="B345" s="277">
        <v>2080503</v>
      </c>
      <c r="C345" s="277" t="s">
        <v>384</v>
      </c>
      <c r="D345" s="278"/>
      <c r="E345" s="279"/>
      <c r="F345" s="274"/>
      <c r="G345" s="275"/>
      <c r="H345" s="275"/>
      <c r="I345" s="298"/>
      <c r="J345" s="299"/>
      <c r="K345" s="299"/>
      <c r="L345" s="300"/>
      <c r="M345" s="301"/>
    </row>
    <row r="346" s="216" customFormat="1" spans="1:13">
      <c r="A346" s="270" t="s">
        <v>137</v>
      </c>
      <c r="B346" s="271">
        <v>2080505</v>
      </c>
      <c r="C346" s="271" t="s">
        <v>385</v>
      </c>
      <c r="D346" s="278">
        <v>2916</v>
      </c>
      <c r="E346" s="275">
        <v>3059</v>
      </c>
      <c r="F346" s="274">
        <f>E346/D346*100</f>
        <v>104.903978052126</v>
      </c>
      <c r="G346" s="275">
        <v>2763</v>
      </c>
      <c r="H346" s="275">
        <f t="shared" si="16"/>
        <v>296</v>
      </c>
      <c r="I346" s="298">
        <f>H346/G346*100</f>
        <v>10.7129931234166</v>
      </c>
      <c r="J346" s="299">
        <v>2800</v>
      </c>
      <c r="K346" s="299">
        <f>J346-D346</f>
        <v>-116</v>
      </c>
      <c r="L346" s="300">
        <f>K346/D346*100</f>
        <v>-3.97805212620027</v>
      </c>
      <c r="M346" s="278"/>
    </row>
    <row r="347" spans="1:13">
      <c r="A347" s="276" t="s">
        <v>137</v>
      </c>
      <c r="B347" s="277">
        <v>2080506</v>
      </c>
      <c r="C347" s="277" t="s">
        <v>386</v>
      </c>
      <c r="D347" s="278">
        <v>1458</v>
      </c>
      <c r="E347" s="279">
        <v>1852</v>
      </c>
      <c r="F347" s="274">
        <f>E347/D347*100</f>
        <v>127.023319615912</v>
      </c>
      <c r="G347" s="275">
        <v>1633</v>
      </c>
      <c r="H347" s="275">
        <f t="shared" si="16"/>
        <v>219</v>
      </c>
      <c r="I347" s="298">
        <f>H347/G347*100</f>
        <v>13.410900183711</v>
      </c>
      <c r="J347" s="299">
        <v>1400</v>
      </c>
      <c r="K347" s="299">
        <f>J347-D347</f>
        <v>-58</v>
      </c>
      <c r="L347" s="300">
        <f>K347/D347*100</f>
        <v>-3.97805212620027</v>
      </c>
      <c r="M347" s="301"/>
    </row>
    <row r="348" spans="1:13">
      <c r="A348" s="276" t="s">
        <v>137</v>
      </c>
      <c r="B348" s="277">
        <v>2080507</v>
      </c>
      <c r="C348" s="277" t="s">
        <v>387</v>
      </c>
      <c r="D348" s="278">
        <v>404</v>
      </c>
      <c r="E348" s="279">
        <v>432</v>
      </c>
      <c r="F348" s="274">
        <f>E348/D348*100</f>
        <v>106.930693069307</v>
      </c>
      <c r="G348" s="275">
        <v>404</v>
      </c>
      <c r="H348" s="275">
        <f t="shared" si="16"/>
        <v>28</v>
      </c>
      <c r="I348" s="298">
        <f>H348/G348*100</f>
        <v>6.93069306930693</v>
      </c>
      <c r="J348" s="299">
        <v>432</v>
      </c>
      <c r="K348" s="299">
        <f>J348-D348</f>
        <v>28</v>
      </c>
      <c r="L348" s="300">
        <f>K348/D348*100</f>
        <v>6.93069306930693</v>
      </c>
      <c r="M348" s="301"/>
    </row>
    <row r="349" spans="1:13">
      <c r="A349" s="276" t="s">
        <v>137</v>
      </c>
      <c r="B349" s="277">
        <v>2080508</v>
      </c>
      <c r="C349" s="277" t="s">
        <v>388</v>
      </c>
      <c r="D349" s="278"/>
      <c r="E349" s="279"/>
      <c r="F349" s="274"/>
      <c r="G349" s="275"/>
      <c r="H349" s="275"/>
      <c r="I349" s="298"/>
      <c r="J349" s="299"/>
      <c r="K349" s="299"/>
      <c r="L349" s="300"/>
      <c r="M349" s="301"/>
    </row>
    <row r="350" spans="1:13">
      <c r="A350" s="276" t="s">
        <v>137</v>
      </c>
      <c r="B350" s="277">
        <v>2080599</v>
      </c>
      <c r="C350" s="277" t="s">
        <v>389</v>
      </c>
      <c r="D350" s="278"/>
      <c r="E350" s="279"/>
      <c r="F350" s="274"/>
      <c r="G350" s="275"/>
      <c r="H350" s="275"/>
      <c r="I350" s="298"/>
      <c r="J350" s="299"/>
      <c r="K350" s="299"/>
      <c r="L350" s="300"/>
      <c r="M350" s="301"/>
    </row>
    <row r="351" s="239" customFormat="1" spans="1:13">
      <c r="A351" s="264" t="s">
        <v>135</v>
      </c>
      <c r="B351" s="265">
        <v>20806</v>
      </c>
      <c r="C351" s="266" t="s">
        <v>390</v>
      </c>
      <c r="D351" s="267"/>
      <c r="E351" s="268"/>
      <c r="F351" s="269"/>
      <c r="G351" s="267"/>
      <c r="H351" s="267"/>
      <c r="I351" s="294"/>
      <c r="J351" s="267"/>
      <c r="K351" s="295"/>
      <c r="L351" s="296"/>
      <c r="M351" s="297"/>
    </row>
    <row r="352" spans="1:13">
      <c r="A352" s="276" t="s">
        <v>137</v>
      </c>
      <c r="B352" s="277">
        <v>2080699</v>
      </c>
      <c r="C352" s="277" t="s">
        <v>391</v>
      </c>
      <c r="D352" s="278"/>
      <c r="E352" s="279"/>
      <c r="F352" s="274"/>
      <c r="G352" s="275"/>
      <c r="H352" s="275"/>
      <c r="I352" s="298"/>
      <c r="J352" s="299"/>
      <c r="K352" s="299"/>
      <c r="L352" s="300"/>
      <c r="M352" s="301"/>
    </row>
    <row r="353" s="239" customFormat="1" spans="1:13">
      <c r="A353" s="264" t="s">
        <v>135</v>
      </c>
      <c r="B353" s="265">
        <v>20807</v>
      </c>
      <c r="C353" s="266" t="s">
        <v>392</v>
      </c>
      <c r="D353" s="267">
        <f>SUM(D354:D362)</f>
        <v>510</v>
      </c>
      <c r="E353" s="268">
        <f>SUM(E354:E362)</f>
        <v>537</v>
      </c>
      <c r="F353" s="269">
        <f>E353/D353*100</f>
        <v>105.294117647059</v>
      </c>
      <c r="G353" s="267">
        <f>SUM(G354:G362)</f>
        <v>511</v>
      </c>
      <c r="H353" s="267">
        <f t="shared" si="16"/>
        <v>26</v>
      </c>
      <c r="I353" s="294">
        <f>H353/G353*100</f>
        <v>5.0880626223092</v>
      </c>
      <c r="J353" s="267">
        <f>SUM(J354:J362)</f>
        <v>667</v>
      </c>
      <c r="K353" s="295">
        <f>J353-D353</f>
        <v>157</v>
      </c>
      <c r="L353" s="296">
        <f>K353/D353*100</f>
        <v>30.7843137254902</v>
      </c>
      <c r="M353" s="297"/>
    </row>
    <row r="354" spans="1:13">
      <c r="A354" s="276" t="s">
        <v>137</v>
      </c>
      <c r="B354" s="277">
        <v>2080701</v>
      </c>
      <c r="C354" s="277" t="s">
        <v>393</v>
      </c>
      <c r="D354" s="278"/>
      <c r="E354" s="279"/>
      <c r="F354" s="274"/>
      <c r="G354" s="275"/>
      <c r="H354" s="275"/>
      <c r="I354" s="298"/>
      <c r="J354" s="299"/>
      <c r="K354" s="299"/>
      <c r="L354" s="300"/>
      <c r="M354" s="301"/>
    </row>
    <row r="355" spans="1:13">
      <c r="A355" s="276" t="s">
        <v>137</v>
      </c>
      <c r="B355" s="277">
        <v>2080702</v>
      </c>
      <c r="C355" s="277" t="s">
        <v>394</v>
      </c>
      <c r="D355" s="278"/>
      <c r="E355" s="279"/>
      <c r="F355" s="274"/>
      <c r="G355" s="275"/>
      <c r="H355" s="275"/>
      <c r="I355" s="298"/>
      <c r="J355" s="299"/>
      <c r="K355" s="299"/>
      <c r="L355" s="300"/>
      <c r="M355" s="301"/>
    </row>
    <row r="356" spans="1:13">
      <c r="A356" s="276" t="s">
        <v>137</v>
      </c>
      <c r="B356" s="277">
        <v>2080704</v>
      </c>
      <c r="C356" s="277" t="s">
        <v>395</v>
      </c>
      <c r="D356" s="278"/>
      <c r="E356" s="279">
        <v>1</v>
      </c>
      <c r="F356" s="274"/>
      <c r="G356" s="275"/>
      <c r="H356" s="275">
        <f t="shared" si="16"/>
        <v>1</v>
      </c>
      <c r="I356" s="298"/>
      <c r="J356" s="299"/>
      <c r="K356" s="299"/>
      <c r="L356" s="300"/>
      <c r="M356" s="301"/>
    </row>
    <row r="357" spans="1:13">
      <c r="A357" s="276" t="s">
        <v>137</v>
      </c>
      <c r="B357" s="277">
        <v>2080705</v>
      </c>
      <c r="C357" s="277" t="s">
        <v>396</v>
      </c>
      <c r="D357" s="278">
        <v>510</v>
      </c>
      <c r="E357" s="279">
        <v>489</v>
      </c>
      <c r="F357" s="274">
        <f>E357/D357*100</f>
        <v>95.8823529411765</v>
      </c>
      <c r="G357" s="275">
        <v>511</v>
      </c>
      <c r="H357" s="275">
        <f t="shared" si="16"/>
        <v>-22</v>
      </c>
      <c r="I357" s="298">
        <f>H357/G357*100</f>
        <v>-4.30528375733855</v>
      </c>
      <c r="J357" s="299">
        <v>667</v>
      </c>
      <c r="K357" s="299">
        <f>J357-D357</f>
        <v>157</v>
      </c>
      <c r="L357" s="300">
        <f>K357/D357*100</f>
        <v>30.7843137254902</v>
      </c>
      <c r="M357" s="301"/>
    </row>
    <row r="358" spans="1:13">
      <c r="A358" s="276" t="s">
        <v>137</v>
      </c>
      <c r="B358" s="277">
        <v>2080709</v>
      </c>
      <c r="C358" s="277" t="s">
        <v>397</v>
      </c>
      <c r="D358" s="278"/>
      <c r="E358" s="279"/>
      <c r="F358" s="274"/>
      <c r="G358" s="275"/>
      <c r="H358" s="275"/>
      <c r="I358" s="298"/>
      <c r="J358" s="299"/>
      <c r="K358" s="299"/>
      <c r="L358" s="300"/>
      <c r="M358" s="301"/>
    </row>
    <row r="359" spans="1:13">
      <c r="A359" s="276" t="s">
        <v>137</v>
      </c>
      <c r="B359" s="277">
        <v>2080711</v>
      </c>
      <c r="C359" s="277" t="s">
        <v>398</v>
      </c>
      <c r="D359" s="278"/>
      <c r="E359" s="279"/>
      <c r="F359" s="274"/>
      <c r="G359" s="275"/>
      <c r="H359" s="275"/>
      <c r="I359" s="298"/>
      <c r="J359" s="299"/>
      <c r="K359" s="299"/>
      <c r="L359" s="300"/>
      <c r="M359" s="301"/>
    </row>
    <row r="360" spans="1:13">
      <c r="A360" s="276" t="s">
        <v>137</v>
      </c>
      <c r="B360" s="277">
        <v>2080712</v>
      </c>
      <c r="C360" s="277" t="s">
        <v>399</v>
      </c>
      <c r="D360" s="278"/>
      <c r="E360" s="279"/>
      <c r="F360" s="274"/>
      <c r="G360" s="275"/>
      <c r="H360" s="275"/>
      <c r="I360" s="298"/>
      <c r="J360" s="299"/>
      <c r="K360" s="299"/>
      <c r="L360" s="300"/>
      <c r="M360" s="301"/>
    </row>
    <row r="361" spans="1:13">
      <c r="A361" s="276" t="s">
        <v>137</v>
      </c>
      <c r="B361" s="277">
        <v>2080713</v>
      </c>
      <c r="C361" s="277" t="s">
        <v>400</v>
      </c>
      <c r="D361" s="278"/>
      <c r="E361" s="279"/>
      <c r="F361" s="274"/>
      <c r="G361" s="275"/>
      <c r="H361" s="275"/>
      <c r="I361" s="298"/>
      <c r="J361" s="299"/>
      <c r="K361" s="299"/>
      <c r="L361" s="300"/>
      <c r="M361" s="301"/>
    </row>
    <row r="362" spans="1:13">
      <c r="A362" s="276" t="s">
        <v>137</v>
      </c>
      <c r="B362" s="277">
        <v>2080799</v>
      </c>
      <c r="C362" s="277" t="s">
        <v>401</v>
      </c>
      <c r="D362" s="278"/>
      <c r="E362" s="279">
        <v>47</v>
      </c>
      <c r="F362" s="274"/>
      <c r="G362" s="275"/>
      <c r="H362" s="275">
        <f t="shared" si="16"/>
        <v>47</v>
      </c>
      <c r="I362" s="298"/>
      <c r="J362" s="299"/>
      <c r="K362" s="299"/>
      <c r="L362" s="300"/>
      <c r="M362" s="301"/>
    </row>
    <row r="363" s="239" customFormat="1" spans="1:13">
      <c r="A363" s="264" t="s">
        <v>135</v>
      </c>
      <c r="B363" s="265">
        <v>20808</v>
      </c>
      <c r="C363" s="266" t="s">
        <v>402</v>
      </c>
      <c r="D363" s="267">
        <f>SUM(D364:D371)</f>
        <v>492</v>
      </c>
      <c r="E363" s="268">
        <f>SUM(E364:E371)</f>
        <v>546</v>
      </c>
      <c r="F363" s="269">
        <f>E363/D363*100</f>
        <v>110.975609756098</v>
      </c>
      <c r="G363" s="267">
        <f>SUM(G364:G371)</f>
        <v>496</v>
      </c>
      <c r="H363" s="267">
        <f t="shared" si="16"/>
        <v>50</v>
      </c>
      <c r="I363" s="294">
        <f>H363/G363*100</f>
        <v>10.0806451612903</v>
      </c>
      <c r="J363" s="267">
        <f>SUM(J364:J371)</f>
        <v>521</v>
      </c>
      <c r="K363" s="295">
        <f>J363-D363</f>
        <v>29</v>
      </c>
      <c r="L363" s="296">
        <f>K363/D363*100</f>
        <v>5.89430894308943</v>
      </c>
      <c r="M363" s="297"/>
    </row>
    <row r="364" spans="1:13">
      <c r="A364" s="276" t="s">
        <v>137</v>
      </c>
      <c r="B364" s="277">
        <v>2080801</v>
      </c>
      <c r="C364" s="277" t="s">
        <v>403</v>
      </c>
      <c r="D364" s="278">
        <v>230</v>
      </c>
      <c r="E364" s="279"/>
      <c r="F364" s="274"/>
      <c r="G364" s="275">
        <v>23</v>
      </c>
      <c r="H364" s="275">
        <f t="shared" si="16"/>
        <v>-23</v>
      </c>
      <c r="I364" s="298">
        <f>H364/G364*100</f>
        <v>-100</v>
      </c>
      <c r="J364" s="299">
        <v>90</v>
      </c>
      <c r="K364" s="299">
        <f>J364-D364</f>
        <v>-140</v>
      </c>
      <c r="L364" s="300">
        <f>K364/D364*100</f>
        <v>-60.8695652173913</v>
      </c>
      <c r="M364" s="301"/>
    </row>
    <row r="365" spans="1:13">
      <c r="A365" s="276" t="s">
        <v>137</v>
      </c>
      <c r="B365" s="277">
        <v>2080802</v>
      </c>
      <c r="C365" s="277" t="s">
        <v>404</v>
      </c>
      <c r="D365" s="278"/>
      <c r="E365" s="279"/>
      <c r="F365" s="274"/>
      <c r="G365" s="275"/>
      <c r="H365" s="275"/>
      <c r="I365" s="298"/>
      <c r="J365" s="299"/>
      <c r="K365" s="299"/>
      <c r="L365" s="300"/>
      <c r="M365" s="301"/>
    </row>
    <row r="366" spans="1:13">
      <c r="A366" s="276" t="s">
        <v>137</v>
      </c>
      <c r="B366" s="277">
        <v>2080803</v>
      </c>
      <c r="C366" s="277" t="s">
        <v>405</v>
      </c>
      <c r="D366" s="278">
        <v>2</v>
      </c>
      <c r="E366" s="279">
        <v>2</v>
      </c>
      <c r="F366" s="274">
        <f>E366/D366*100</f>
        <v>100</v>
      </c>
      <c r="G366" s="275">
        <v>3</v>
      </c>
      <c r="H366" s="275">
        <f t="shared" si="16"/>
        <v>-1</v>
      </c>
      <c r="I366" s="298">
        <f>H366/G366*100</f>
        <v>-33.3333333333333</v>
      </c>
      <c r="J366" s="299">
        <v>2</v>
      </c>
      <c r="K366" s="299"/>
      <c r="L366" s="300"/>
      <c r="M366" s="301"/>
    </row>
    <row r="367" s="216" customFormat="1" spans="1:13">
      <c r="A367" s="270" t="s">
        <v>137</v>
      </c>
      <c r="B367" s="271">
        <v>2080805</v>
      </c>
      <c r="C367" s="271" t="s">
        <v>406</v>
      </c>
      <c r="D367" s="278">
        <v>260</v>
      </c>
      <c r="E367" s="275">
        <v>323</v>
      </c>
      <c r="F367" s="274">
        <f>E367/D367*100</f>
        <v>124.230769230769</v>
      </c>
      <c r="G367" s="275">
        <v>417</v>
      </c>
      <c r="H367" s="275">
        <f t="shared" si="16"/>
        <v>-94</v>
      </c>
      <c r="I367" s="298">
        <f>H367/G367*100</f>
        <v>-22.5419664268585</v>
      </c>
      <c r="J367" s="299">
        <f>63+138</f>
        <v>201</v>
      </c>
      <c r="K367" s="299">
        <f>J367-D367</f>
        <v>-59</v>
      </c>
      <c r="L367" s="300">
        <f>K367/D367*100</f>
        <v>-22.6923076923077</v>
      </c>
      <c r="M367" s="278"/>
    </row>
    <row r="368" spans="1:13">
      <c r="A368" s="276" t="s">
        <v>137</v>
      </c>
      <c r="B368" s="277">
        <v>2080806</v>
      </c>
      <c r="C368" s="277" t="s">
        <v>407</v>
      </c>
      <c r="D368" s="278"/>
      <c r="E368" s="279"/>
      <c r="F368" s="274"/>
      <c r="G368" s="275"/>
      <c r="H368" s="275"/>
      <c r="I368" s="298"/>
      <c r="J368" s="299"/>
      <c r="K368" s="299"/>
      <c r="L368" s="300"/>
      <c r="M368" s="301"/>
    </row>
    <row r="369" spans="1:13">
      <c r="A369" s="276" t="s">
        <v>137</v>
      </c>
      <c r="B369" s="277">
        <v>2080807</v>
      </c>
      <c r="C369" s="277" t="s">
        <v>408</v>
      </c>
      <c r="D369" s="278"/>
      <c r="E369" s="279"/>
      <c r="F369" s="274"/>
      <c r="G369" s="275"/>
      <c r="H369" s="275"/>
      <c r="I369" s="298"/>
      <c r="J369" s="299"/>
      <c r="K369" s="299"/>
      <c r="L369" s="300"/>
      <c r="M369" s="301"/>
    </row>
    <row r="370" spans="1:13">
      <c r="A370" s="276" t="s">
        <v>137</v>
      </c>
      <c r="B370" s="277">
        <v>2080808</v>
      </c>
      <c r="C370" s="277" t="s">
        <v>409</v>
      </c>
      <c r="D370" s="278"/>
      <c r="E370" s="279"/>
      <c r="F370" s="274"/>
      <c r="G370" s="275"/>
      <c r="H370" s="275"/>
      <c r="I370" s="298"/>
      <c r="J370" s="299"/>
      <c r="K370" s="299"/>
      <c r="L370" s="300"/>
      <c r="M370" s="301"/>
    </row>
    <row r="371" spans="1:13">
      <c r="A371" s="276" t="s">
        <v>137</v>
      </c>
      <c r="B371" s="277">
        <v>2080899</v>
      </c>
      <c r="C371" s="277" t="s">
        <v>410</v>
      </c>
      <c r="D371" s="278"/>
      <c r="E371" s="279">
        <v>221</v>
      </c>
      <c r="F371" s="274"/>
      <c r="G371" s="275">
        <v>53</v>
      </c>
      <c r="H371" s="275">
        <f t="shared" si="16"/>
        <v>168</v>
      </c>
      <c r="I371" s="298">
        <f>H371/G371*100</f>
        <v>316.981132075472</v>
      </c>
      <c r="J371" s="299">
        <v>228</v>
      </c>
      <c r="K371" s="299">
        <f>J371-D371</f>
        <v>228</v>
      </c>
      <c r="L371" s="300"/>
      <c r="M371" s="301"/>
    </row>
    <row r="372" s="239" customFormat="1" spans="1:13">
      <c r="A372" s="264" t="s">
        <v>135</v>
      </c>
      <c r="B372" s="265">
        <v>20809</v>
      </c>
      <c r="C372" s="266" t="s">
        <v>411</v>
      </c>
      <c r="D372" s="267">
        <f>SUM(D373:D375)</f>
        <v>8</v>
      </c>
      <c r="E372" s="268">
        <f>SUM(E373:E375)</f>
        <v>20</v>
      </c>
      <c r="F372" s="269">
        <f>E372/D372*100</f>
        <v>250</v>
      </c>
      <c r="G372" s="267">
        <f>SUM(G373:G375)</f>
        <v>26</v>
      </c>
      <c r="H372" s="267">
        <f t="shared" si="16"/>
        <v>-6</v>
      </c>
      <c r="I372" s="294">
        <f>H372/G372*100</f>
        <v>-23.0769230769231</v>
      </c>
      <c r="J372" s="267">
        <f>SUM(J373:J375)</f>
        <v>21</v>
      </c>
      <c r="K372" s="295">
        <f>J372-D372</f>
        <v>13</v>
      </c>
      <c r="L372" s="296">
        <f>K372/D372*100</f>
        <v>162.5</v>
      </c>
      <c r="M372" s="297"/>
    </row>
    <row r="373" spans="1:13">
      <c r="A373" s="276" t="s">
        <v>137</v>
      </c>
      <c r="B373" s="277">
        <v>2080901</v>
      </c>
      <c r="C373" s="277" t="s">
        <v>412</v>
      </c>
      <c r="D373" s="278">
        <v>8</v>
      </c>
      <c r="E373" s="279">
        <v>17</v>
      </c>
      <c r="F373" s="274">
        <f>E373/D373*100</f>
        <v>212.5</v>
      </c>
      <c r="G373" s="275">
        <v>22</v>
      </c>
      <c r="H373" s="275">
        <f t="shared" si="16"/>
        <v>-5</v>
      </c>
      <c r="I373" s="298">
        <f>H373/G373*100</f>
        <v>-22.7272727272727</v>
      </c>
      <c r="J373" s="299">
        <f>8+10</f>
        <v>18</v>
      </c>
      <c r="K373" s="299">
        <f>J373-D373</f>
        <v>10</v>
      </c>
      <c r="L373" s="300">
        <f>K373/D373*100</f>
        <v>125</v>
      </c>
      <c r="M373" s="301"/>
    </row>
    <row r="374" s="216" customFormat="1" spans="1:13">
      <c r="A374" s="270" t="s">
        <v>137</v>
      </c>
      <c r="B374" s="271">
        <v>2080905</v>
      </c>
      <c r="C374" s="271" t="s">
        <v>413</v>
      </c>
      <c r="D374" s="278"/>
      <c r="E374" s="275">
        <v>3</v>
      </c>
      <c r="F374" s="274"/>
      <c r="G374" s="275">
        <v>3</v>
      </c>
      <c r="H374" s="275"/>
      <c r="I374" s="298"/>
      <c r="J374" s="299"/>
      <c r="K374" s="299"/>
      <c r="L374" s="300"/>
      <c r="M374" s="278"/>
    </row>
    <row r="375" spans="1:13">
      <c r="A375" s="276" t="s">
        <v>137</v>
      </c>
      <c r="B375" s="277">
        <v>2080999</v>
      </c>
      <c r="C375" s="277" t="s">
        <v>414</v>
      </c>
      <c r="D375" s="278"/>
      <c r="E375" s="279"/>
      <c r="F375" s="274"/>
      <c r="G375" s="275">
        <v>1</v>
      </c>
      <c r="H375" s="275">
        <f t="shared" si="16"/>
        <v>-1</v>
      </c>
      <c r="I375" s="298">
        <f>H375/G375*100</f>
        <v>-100</v>
      </c>
      <c r="J375" s="299">
        <v>3</v>
      </c>
      <c r="K375" s="299">
        <f>J375-D375</f>
        <v>3</v>
      </c>
      <c r="L375" s="300"/>
      <c r="M375" s="301"/>
    </row>
    <row r="376" s="239" customFormat="1" spans="1:13">
      <c r="A376" s="264" t="s">
        <v>135</v>
      </c>
      <c r="B376" s="265">
        <v>20810</v>
      </c>
      <c r="C376" s="266" t="s">
        <v>415</v>
      </c>
      <c r="D376" s="267">
        <f>SUM(D377:D380)</f>
        <v>57</v>
      </c>
      <c r="E376" s="268">
        <f>SUM(E377:E380)</f>
        <v>179</v>
      </c>
      <c r="F376" s="269">
        <f>E376/D376*100</f>
        <v>314.035087719298</v>
      </c>
      <c r="G376" s="267">
        <f>SUM(G377:G380)</f>
        <v>124</v>
      </c>
      <c r="H376" s="267">
        <f t="shared" si="16"/>
        <v>55</v>
      </c>
      <c r="I376" s="294">
        <f>H376/G376*100</f>
        <v>44.3548387096774</v>
      </c>
      <c r="J376" s="267">
        <f>SUM(J377:J380)</f>
        <v>106</v>
      </c>
      <c r="K376" s="295">
        <f>J376-D376</f>
        <v>49</v>
      </c>
      <c r="L376" s="296">
        <f>K376/D376*100</f>
        <v>85.9649122807018</v>
      </c>
      <c r="M376" s="297"/>
    </row>
    <row r="377" spans="1:13">
      <c r="A377" s="276" t="s">
        <v>137</v>
      </c>
      <c r="B377" s="277">
        <v>2081001</v>
      </c>
      <c r="C377" s="277" t="s">
        <v>416</v>
      </c>
      <c r="D377" s="278"/>
      <c r="E377" s="279">
        <v>12</v>
      </c>
      <c r="F377" s="274"/>
      <c r="G377" s="275"/>
      <c r="H377" s="275">
        <f t="shared" si="16"/>
        <v>12</v>
      </c>
      <c r="I377" s="298"/>
      <c r="J377" s="299">
        <v>21</v>
      </c>
      <c r="K377" s="299"/>
      <c r="L377" s="300"/>
      <c r="M377" s="301"/>
    </row>
    <row r="378" s="216" customFormat="1" spans="1:13">
      <c r="A378" s="270" t="s">
        <v>137</v>
      </c>
      <c r="B378" s="271">
        <v>2081002</v>
      </c>
      <c r="C378" s="271" t="s">
        <v>417</v>
      </c>
      <c r="D378" s="278">
        <v>57</v>
      </c>
      <c r="E378" s="275">
        <v>144</v>
      </c>
      <c r="F378" s="274">
        <f>E378/D378*100</f>
        <v>252.631578947368</v>
      </c>
      <c r="G378" s="275">
        <v>107</v>
      </c>
      <c r="H378" s="275">
        <f t="shared" si="16"/>
        <v>37</v>
      </c>
      <c r="I378" s="298">
        <f>H378/G378*100</f>
        <v>34.5794392523364</v>
      </c>
      <c r="J378" s="299">
        <v>65</v>
      </c>
      <c r="K378" s="299">
        <f>J378-D378</f>
        <v>8</v>
      </c>
      <c r="L378" s="300">
        <f>K378/D378*100</f>
        <v>14.0350877192982</v>
      </c>
      <c r="M378" s="278"/>
    </row>
    <row r="379" s="216" customFormat="1" spans="1:13">
      <c r="A379" s="270" t="s">
        <v>137</v>
      </c>
      <c r="B379" s="271">
        <v>2081006</v>
      </c>
      <c r="C379" s="271" t="s">
        <v>418</v>
      </c>
      <c r="D379" s="278"/>
      <c r="E379" s="275">
        <v>9</v>
      </c>
      <c r="F379" s="274"/>
      <c r="G379" s="275"/>
      <c r="H379" s="275">
        <f t="shared" si="16"/>
        <v>9</v>
      </c>
      <c r="I379" s="298"/>
      <c r="J379" s="299"/>
      <c r="K379" s="299"/>
      <c r="L379" s="300"/>
      <c r="M379" s="278"/>
    </row>
    <row r="380" spans="1:13">
      <c r="A380" s="276" t="s">
        <v>137</v>
      </c>
      <c r="B380" s="277">
        <v>2081099</v>
      </c>
      <c r="C380" s="277" t="s">
        <v>419</v>
      </c>
      <c r="D380" s="278"/>
      <c r="E380" s="279">
        <v>14</v>
      </c>
      <c r="F380" s="274"/>
      <c r="G380" s="275">
        <v>17</v>
      </c>
      <c r="H380" s="275">
        <f t="shared" si="16"/>
        <v>-3</v>
      </c>
      <c r="I380" s="298">
        <f>H380/G380*100</f>
        <v>-17.6470588235294</v>
      </c>
      <c r="J380" s="299">
        <v>20</v>
      </c>
      <c r="K380" s="299">
        <f>J380-D380</f>
        <v>20</v>
      </c>
      <c r="L380" s="300"/>
      <c r="M380" s="301"/>
    </row>
    <row r="381" s="239" customFormat="1" spans="1:13">
      <c r="A381" s="264" t="s">
        <v>135</v>
      </c>
      <c r="B381" s="265">
        <v>20811</v>
      </c>
      <c r="C381" s="266" t="s">
        <v>420</v>
      </c>
      <c r="D381" s="267">
        <f>SUM(D382:D389)</f>
        <v>13</v>
      </c>
      <c r="E381" s="268">
        <f>SUM(E382:E389)</f>
        <v>369</v>
      </c>
      <c r="F381" s="269">
        <f>E381/D381*100</f>
        <v>2838.46153846154</v>
      </c>
      <c r="G381" s="267">
        <f>SUM(G382:G389)</f>
        <v>140</v>
      </c>
      <c r="H381" s="267">
        <f t="shared" si="16"/>
        <v>229</v>
      </c>
      <c r="I381" s="294">
        <f>H381/G381*100</f>
        <v>163.571428571429</v>
      </c>
      <c r="J381" s="267">
        <f>SUM(J382:J389)</f>
        <v>30</v>
      </c>
      <c r="K381" s="295">
        <f>J381-D381</f>
        <v>17</v>
      </c>
      <c r="L381" s="296">
        <f>K381/D381*100</f>
        <v>130.769230769231</v>
      </c>
      <c r="M381" s="297"/>
    </row>
    <row r="382" s="216" customFormat="1" spans="1:13">
      <c r="A382" s="270" t="s">
        <v>137</v>
      </c>
      <c r="B382" s="271">
        <v>2081101</v>
      </c>
      <c r="C382" s="271" t="s">
        <v>138</v>
      </c>
      <c r="D382" s="278">
        <v>11</v>
      </c>
      <c r="E382" s="275">
        <v>11</v>
      </c>
      <c r="F382" s="274">
        <f>E382/D382*100</f>
        <v>100</v>
      </c>
      <c r="G382" s="275">
        <v>10</v>
      </c>
      <c r="H382" s="275">
        <f t="shared" si="16"/>
        <v>1</v>
      </c>
      <c r="I382" s="298">
        <f>H382/G382*100</f>
        <v>10</v>
      </c>
      <c r="J382" s="299">
        <v>13</v>
      </c>
      <c r="K382" s="299">
        <f>J382-D382</f>
        <v>2</v>
      </c>
      <c r="L382" s="300">
        <f>K382/D382*100</f>
        <v>18.1818181818182</v>
      </c>
      <c r="M382" s="278"/>
    </row>
    <row r="383" spans="1:13">
      <c r="A383" s="276" t="s">
        <v>137</v>
      </c>
      <c r="B383" s="277">
        <v>2081102</v>
      </c>
      <c r="C383" s="277" t="s">
        <v>139</v>
      </c>
      <c r="D383" s="278"/>
      <c r="E383" s="279"/>
      <c r="F383" s="274"/>
      <c r="G383" s="275"/>
      <c r="H383" s="275"/>
      <c r="I383" s="298"/>
      <c r="J383" s="299"/>
      <c r="K383" s="299"/>
      <c r="L383" s="300"/>
      <c r="M383" s="301"/>
    </row>
    <row r="384" spans="1:13">
      <c r="A384" s="276" t="s">
        <v>137</v>
      </c>
      <c r="B384" s="277">
        <v>2081103</v>
      </c>
      <c r="C384" s="277" t="s">
        <v>140</v>
      </c>
      <c r="D384" s="278"/>
      <c r="E384" s="279"/>
      <c r="F384" s="274"/>
      <c r="G384" s="275"/>
      <c r="H384" s="275"/>
      <c r="I384" s="298"/>
      <c r="J384" s="299"/>
      <c r="K384" s="299"/>
      <c r="L384" s="300"/>
      <c r="M384" s="301"/>
    </row>
    <row r="385" spans="1:13">
      <c r="A385" s="276" t="s">
        <v>137</v>
      </c>
      <c r="B385" s="277">
        <v>2081104</v>
      </c>
      <c r="C385" s="277" t="s">
        <v>421</v>
      </c>
      <c r="D385" s="278"/>
      <c r="E385" s="279">
        <v>35</v>
      </c>
      <c r="F385" s="274"/>
      <c r="G385" s="275">
        <v>17</v>
      </c>
      <c r="H385" s="275">
        <f t="shared" si="16"/>
        <v>18</v>
      </c>
      <c r="I385" s="298">
        <f>H385/G385*100</f>
        <v>105.882352941176</v>
      </c>
      <c r="J385" s="299"/>
      <c r="K385" s="299"/>
      <c r="L385" s="300"/>
      <c r="M385" s="301"/>
    </row>
    <row r="386" spans="1:13">
      <c r="A386" s="276" t="s">
        <v>137</v>
      </c>
      <c r="B386" s="277">
        <v>2081105</v>
      </c>
      <c r="C386" s="277" t="s">
        <v>422</v>
      </c>
      <c r="D386" s="278"/>
      <c r="E386" s="279">
        <v>131</v>
      </c>
      <c r="F386" s="274"/>
      <c r="G386" s="275">
        <v>82</v>
      </c>
      <c r="H386" s="275">
        <f t="shared" si="16"/>
        <v>49</v>
      </c>
      <c r="I386" s="298">
        <f>H386/G386*100</f>
        <v>59.7560975609756</v>
      </c>
      <c r="J386" s="299"/>
      <c r="K386" s="299"/>
      <c r="L386" s="300"/>
      <c r="M386" s="301"/>
    </row>
    <row r="387" spans="1:13">
      <c r="A387" s="276" t="s">
        <v>137</v>
      </c>
      <c r="B387" s="277">
        <v>2081106</v>
      </c>
      <c r="C387" s="277" t="s">
        <v>423</v>
      </c>
      <c r="D387" s="278"/>
      <c r="E387" s="279"/>
      <c r="F387" s="274"/>
      <c r="G387" s="275"/>
      <c r="H387" s="275"/>
      <c r="I387" s="298"/>
      <c r="J387" s="299"/>
      <c r="K387" s="299"/>
      <c r="L387" s="300"/>
      <c r="M387" s="301"/>
    </row>
    <row r="388" spans="1:13">
      <c r="A388" s="276" t="s">
        <v>137</v>
      </c>
      <c r="B388" s="277">
        <v>2081107</v>
      </c>
      <c r="C388" s="277" t="s">
        <v>424</v>
      </c>
      <c r="D388" s="278"/>
      <c r="E388" s="279">
        <v>134</v>
      </c>
      <c r="F388" s="274"/>
      <c r="G388" s="275"/>
      <c r="H388" s="275">
        <f t="shared" si="16"/>
        <v>134</v>
      </c>
      <c r="I388" s="298"/>
      <c r="J388" s="299">
        <v>15</v>
      </c>
      <c r="K388" s="299"/>
      <c r="L388" s="300"/>
      <c r="M388" s="301"/>
    </row>
    <row r="389" s="216" customFormat="1" spans="1:13">
      <c r="A389" s="270" t="s">
        <v>137</v>
      </c>
      <c r="B389" s="271">
        <v>2081199</v>
      </c>
      <c r="C389" s="271" t="s">
        <v>425</v>
      </c>
      <c r="D389" s="278">
        <v>2</v>
      </c>
      <c r="E389" s="275">
        <v>58</v>
      </c>
      <c r="F389" s="274">
        <f>E389/D389*100</f>
        <v>2900</v>
      </c>
      <c r="G389" s="275">
        <v>31</v>
      </c>
      <c r="H389" s="275">
        <f t="shared" si="16"/>
        <v>27</v>
      </c>
      <c r="I389" s="298">
        <f>H389/G389*100</f>
        <v>87.0967741935484</v>
      </c>
      <c r="J389" s="299">
        <v>2</v>
      </c>
      <c r="K389" s="299"/>
      <c r="L389" s="300"/>
      <c r="M389" s="278"/>
    </row>
    <row r="390" s="239" customFormat="1" spans="1:13">
      <c r="A390" s="264" t="s">
        <v>135</v>
      </c>
      <c r="B390" s="265">
        <v>20816</v>
      </c>
      <c r="C390" s="266" t="s">
        <v>426</v>
      </c>
      <c r="D390" s="267"/>
      <c r="E390" s="268"/>
      <c r="F390" s="269"/>
      <c r="G390" s="267"/>
      <c r="H390" s="267"/>
      <c r="I390" s="294"/>
      <c r="J390" s="267"/>
      <c r="K390" s="295"/>
      <c r="L390" s="296"/>
      <c r="M390" s="297"/>
    </row>
    <row r="391" spans="1:13">
      <c r="A391" s="276" t="s">
        <v>137</v>
      </c>
      <c r="B391" s="277">
        <v>2081699</v>
      </c>
      <c r="C391" s="277" t="s">
        <v>427</v>
      </c>
      <c r="D391" s="278"/>
      <c r="E391" s="279"/>
      <c r="F391" s="274"/>
      <c r="G391" s="275"/>
      <c r="H391" s="275"/>
      <c r="I391" s="298"/>
      <c r="J391" s="299"/>
      <c r="K391" s="299"/>
      <c r="L391" s="300"/>
      <c r="M391" s="301"/>
    </row>
    <row r="392" s="239" customFormat="1" spans="1:13">
      <c r="A392" s="264" t="s">
        <v>135</v>
      </c>
      <c r="B392" s="265">
        <v>20819</v>
      </c>
      <c r="C392" s="266" t="s">
        <v>428</v>
      </c>
      <c r="D392" s="267">
        <f>SUM(D393:D394)</f>
        <v>1564</v>
      </c>
      <c r="E392" s="268">
        <f>SUM(E393:E394)</f>
        <v>1762</v>
      </c>
      <c r="F392" s="269">
        <f>E392/D392*100</f>
        <v>112.659846547315</v>
      </c>
      <c r="G392" s="267">
        <f>SUM(G393:G394)</f>
        <v>1319</v>
      </c>
      <c r="H392" s="267">
        <f t="shared" ref="H392:H455" si="17">E392-G392</f>
        <v>443</v>
      </c>
      <c r="I392" s="294">
        <f t="shared" ref="I392:I455" si="18">H392/G392*100</f>
        <v>33.5860500379075</v>
      </c>
      <c r="J392" s="267">
        <f>SUM(J393:J394)</f>
        <v>1549</v>
      </c>
      <c r="K392" s="295">
        <f t="shared" ref="K392:K455" si="19">J392-D392</f>
        <v>-15</v>
      </c>
      <c r="L392" s="296">
        <f>K392/D392*100</f>
        <v>-0.959079283887468</v>
      </c>
      <c r="M392" s="297"/>
    </row>
    <row r="393" s="216" customFormat="1" spans="1:13">
      <c r="A393" s="270" t="s">
        <v>137</v>
      </c>
      <c r="B393" s="271">
        <v>2081901</v>
      </c>
      <c r="C393" s="271" t="s">
        <v>429</v>
      </c>
      <c r="D393" s="278">
        <v>1564</v>
      </c>
      <c r="E393" s="275">
        <v>1762</v>
      </c>
      <c r="F393" s="274">
        <f>E393/D393*100</f>
        <v>112.659846547315</v>
      </c>
      <c r="G393" s="275">
        <v>1319</v>
      </c>
      <c r="H393" s="275">
        <f t="shared" si="17"/>
        <v>443</v>
      </c>
      <c r="I393" s="298">
        <f t="shared" si="18"/>
        <v>33.5860500379075</v>
      </c>
      <c r="J393" s="299">
        <v>1549</v>
      </c>
      <c r="K393" s="299">
        <f t="shared" si="19"/>
        <v>-15</v>
      </c>
      <c r="L393" s="300">
        <f>K393/D393*100</f>
        <v>-0.959079283887468</v>
      </c>
      <c r="M393" s="278"/>
    </row>
    <row r="394" spans="1:13">
      <c r="A394" s="276" t="s">
        <v>137</v>
      </c>
      <c r="B394" s="277">
        <v>2081902</v>
      </c>
      <c r="C394" s="277" t="s">
        <v>430</v>
      </c>
      <c r="D394" s="278"/>
      <c r="E394" s="279"/>
      <c r="F394" s="274"/>
      <c r="G394" s="275"/>
      <c r="H394" s="275"/>
      <c r="I394" s="298"/>
      <c r="J394" s="299"/>
      <c r="K394" s="299"/>
      <c r="L394" s="300"/>
      <c r="M394" s="301"/>
    </row>
    <row r="395" s="239" customFormat="1" spans="1:13">
      <c r="A395" s="264" t="s">
        <v>135</v>
      </c>
      <c r="B395" s="265">
        <v>20820</v>
      </c>
      <c r="C395" s="266" t="s">
        <v>431</v>
      </c>
      <c r="D395" s="267"/>
      <c r="E395" s="268">
        <f>SUM(E396:E397)</f>
        <v>32</v>
      </c>
      <c r="F395" s="269"/>
      <c r="G395" s="267">
        <f>G396+G397</f>
        <v>10</v>
      </c>
      <c r="H395" s="267">
        <f t="shared" si="17"/>
        <v>22</v>
      </c>
      <c r="I395" s="294">
        <f t="shared" si="18"/>
        <v>220</v>
      </c>
      <c r="J395" s="267"/>
      <c r="K395" s="295"/>
      <c r="L395" s="296"/>
      <c r="M395" s="297"/>
    </row>
    <row r="396" spans="1:13">
      <c r="A396" s="276" t="s">
        <v>137</v>
      </c>
      <c r="B396" s="277">
        <v>2082001</v>
      </c>
      <c r="C396" s="277" t="s">
        <v>432</v>
      </c>
      <c r="D396" s="278"/>
      <c r="E396" s="279">
        <v>32</v>
      </c>
      <c r="F396" s="274"/>
      <c r="G396" s="275">
        <v>10</v>
      </c>
      <c r="H396" s="275">
        <f t="shared" si="17"/>
        <v>22</v>
      </c>
      <c r="I396" s="298">
        <f t="shared" si="18"/>
        <v>220</v>
      </c>
      <c r="J396" s="299"/>
      <c r="K396" s="299"/>
      <c r="L396" s="300"/>
      <c r="M396" s="301"/>
    </row>
    <row r="397" spans="1:13">
      <c r="A397" s="276" t="s">
        <v>137</v>
      </c>
      <c r="B397" s="277">
        <v>2082002</v>
      </c>
      <c r="C397" s="277" t="s">
        <v>433</v>
      </c>
      <c r="D397" s="278"/>
      <c r="E397" s="279"/>
      <c r="F397" s="274"/>
      <c r="G397" s="275"/>
      <c r="H397" s="275"/>
      <c r="I397" s="298"/>
      <c r="J397" s="299"/>
      <c r="K397" s="299"/>
      <c r="L397" s="300"/>
      <c r="M397" s="301"/>
    </row>
    <row r="398" s="239" customFormat="1" spans="1:13">
      <c r="A398" s="264" t="s">
        <v>135</v>
      </c>
      <c r="B398" s="265">
        <v>20821</v>
      </c>
      <c r="C398" s="266" t="s">
        <v>434</v>
      </c>
      <c r="D398" s="267"/>
      <c r="E398" s="268">
        <f>SUM(E399:E400)</f>
        <v>265</v>
      </c>
      <c r="F398" s="269"/>
      <c r="G398" s="267">
        <f>G399+G400</f>
        <v>34</v>
      </c>
      <c r="H398" s="267">
        <f t="shared" si="17"/>
        <v>231</v>
      </c>
      <c r="I398" s="294">
        <f t="shared" si="18"/>
        <v>679.411764705882</v>
      </c>
      <c r="J398" s="267">
        <f>J399</f>
        <v>495</v>
      </c>
      <c r="K398" s="295">
        <f t="shared" si="19"/>
        <v>495</v>
      </c>
      <c r="L398" s="296"/>
      <c r="M398" s="297"/>
    </row>
    <row r="399" spans="1:13">
      <c r="A399" s="276" t="s">
        <v>137</v>
      </c>
      <c r="B399" s="277">
        <v>2082101</v>
      </c>
      <c r="C399" s="277" t="s">
        <v>435</v>
      </c>
      <c r="D399" s="278"/>
      <c r="E399" s="279">
        <v>265</v>
      </c>
      <c r="F399" s="274"/>
      <c r="G399" s="275">
        <v>34</v>
      </c>
      <c r="H399" s="275">
        <f t="shared" si="17"/>
        <v>231</v>
      </c>
      <c r="I399" s="298">
        <f t="shared" si="18"/>
        <v>679.411764705882</v>
      </c>
      <c r="J399" s="299">
        <v>495</v>
      </c>
      <c r="K399" s="299">
        <f t="shared" si="19"/>
        <v>495</v>
      </c>
      <c r="L399" s="300"/>
      <c r="M399" s="301"/>
    </row>
    <row r="400" spans="1:13">
      <c r="A400" s="276" t="s">
        <v>137</v>
      </c>
      <c r="B400" s="277">
        <v>2082102</v>
      </c>
      <c r="C400" s="277" t="s">
        <v>436</v>
      </c>
      <c r="D400" s="278"/>
      <c r="E400" s="279"/>
      <c r="F400" s="274"/>
      <c r="G400" s="275"/>
      <c r="H400" s="275"/>
      <c r="I400" s="298"/>
      <c r="J400" s="299"/>
      <c r="K400" s="299"/>
      <c r="L400" s="300"/>
      <c r="M400" s="301"/>
    </row>
    <row r="401" s="239" customFormat="1" spans="1:13">
      <c r="A401" s="264" t="s">
        <v>135</v>
      </c>
      <c r="B401" s="265">
        <v>20824</v>
      </c>
      <c r="C401" s="266" t="s">
        <v>437</v>
      </c>
      <c r="D401" s="267"/>
      <c r="E401" s="268"/>
      <c r="F401" s="269"/>
      <c r="G401" s="267"/>
      <c r="H401" s="267"/>
      <c r="I401" s="294"/>
      <c r="J401" s="267"/>
      <c r="K401" s="295"/>
      <c r="L401" s="296"/>
      <c r="M401" s="297"/>
    </row>
    <row r="402" spans="1:13">
      <c r="A402" s="276" t="s">
        <v>137</v>
      </c>
      <c r="B402" s="277">
        <v>2082402</v>
      </c>
      <c r="C402" s="277" t="s">
        <v>438</v>
      </c>
      <c r="D402" s="278"/>
      <c r="E402" s="279"/>
      <c r="F402" s="274"/>
      <c r="G402" s="275"/>
      <c r="H402" s="275"/>
      <c r="I402" s="298"/>
      <c r="J402" s="299"/>
      <c r="K402" s="299"/>
      <c r="L402" s="300"/>
      <c r="M402" s="301"/>
    </row>
    <row r="403" s="239" customFormat="1" spans="1:13">
      <c r="A403" s="264" t="s">
        <v>135</v>
      </c>
      <c r="B403" s="265">
        <v>20825</v>
      </c>
      <c r="C403" s="266" t="s">
        <v>439</v>
      </c>
      <c r="D403" s="267"/>
      <c r="E403" s="268"/>
      <c r="F403" s="269"/>
      <c r="G403" s="267">
        <f>G404</f>
        <v>68</v>
      </c>
      <c r="H403" s="267">
        <f t="shared" si="17"/>
        <v>-68</v>
      </c>
      <c r="I403" s="294">
        <f t="shared" si="18"/>
        <v>-100</v>
      </c>
      <c r="J403" s="267"/>
      <c r="K403" s="295"/>
      <c r="L403" s="296"/>
      <c r="M403" s="297"/>
    </row>
    <row r="404" spans="1:13">
      <c r="A404" s="276" t="s">
        <v>137</v>
      </c>
      <c r="B404" s="277">
        <v>2082501</v>
      </c>
      <c r="C404" s="277" t="s">
        <v>440</v>
      </c>
      <c r="D404" s="278"/>
      <c r="E404" s="279"/>
      <c r="F404" s="274"/>
      <c r="G404" s="275">
        <v>68</v>
      </c>
      <c r="H404" s="275">
        <f t="shared" si="17"/>
        <v>-68</v>
      </c>
      <c r="I404" s="298">
        <f t="shared" si="18"/>
        <v>-100</v>
      </c>
      <c r="J404" s="299"/>
      <c r="K404" s="299"/>
      <c r="L404" s="300"/>
      <c r="M404" s="301"/>
    </row>
    <row r="405" s="239" customFormat="1" spans="1:13">
      <c r="A405" s="264" t="s">
        <v>135</v>
      </c>
      <c r="B405" s="265">
        <v>20826</v>
      </c>
      <c r="C405" s="266" t="s">
        <v>441</v>
      </c>
      <c r="D405" s="267">
        <f>SUM(D406:D408)</f>
        <v>1704</v>
      </c>
      <c r="E405" s="268">
        <f>SUM(E406:E408)</f>
        <v>2231</v>
      </c>
      <c r="F405" s="269">
        <f>E405/D405*100</f>
        <v>130.927230046948</v>
      </c>
      <c r="G405" s="267">
        <f>SUM(G406:G408)</f>
        <v>1938</v>
      </c>
      <c r="H405" s="267">
        <f t="shared" si="17"/>
        <v>293</v>
      </c>
      <c r="I405" s="294">
        <f t="shared" si="18"/>
        <v>15.1186790505676</v>
      </c>
      <c r="J405" s="267">
        <f>SUM(J406:J408)</f>
        <v>2111</v>
      </c>
      <c r="K405" s="295">
        <f t="shared" si="19"/>
        <v>407</v>
      </c>
      <c r="L405" s="296">
        <f>K405/D405*100</f>
        <v>23.8849765258216</v>
      </c>
      <c r="M405" s="297"/>
    </row>
    <row r="406" spans="1:13">
      <c r="A406" s="276" t="s">
        <v>137</v>
      </c>
      <c r="B406" s="277">
        <v>2082601</v>
      </c>
      <c r="C406" s="277" t="s">
        <v>442</v>
      </c>
      <c r="D406" s="278"/>
      <c r="E406" s="279"/>
      <c r="F406" s="274"/>
      <c r="G406" s="275"/>
      <c r="H406" s="275"/>
      <c r="I406" s="298"/>
      <c r="J406" s="299"/>
      <c r="K406" s="299"/>
      <c r="L406" s="300"/>
      <c r="M406" s="301"/>
    </row>
    <row r="407" spans="1:13">
      <c r="A407" s="276" t="s">
        <v>137</v>
      </c>
      <c r="B407" s="277">
        <v>2082602</v>
      </c>
      <c r="C407" s="277" t="s">
        <v>443</v>
      </c>
      <c r="D407" s="278">
        <f>142+1646-84</f>
        <v>1704</v>
      </c>
      <c r="E407" s="279">
        <v>2231</v>
      </c>
      <c r="F407" s="274">
        <f>E407/D407*100</f>
        <v>130.927230046948</v>
      </c>
      <c r="G407" s="275">
        <v>1938</v>
      </c>
      <c r="H407" s="275">
        <f t="shared" si="17"/>
        <v>293</v>
      </c>
      <c r="I407" s="298">
        <f t="shared" si="18"/>
        <v>15.1186790505676</v>
      </c>
      <c r="J407" s="303">
        <v>2111</v>
      </c>
      <c r="K407" s="299">
        <f t="shared" si="19"/>
        <v>407</v>
      </c>
      <c r="L407" s="300">
        <f>K407/D407*100</f>
        <v>23.8849765258216</v>
      </c>
      <c r="M407" s="301"/>
    </row>
    <row r="408" spans="1:13">
      <c r="A408" s="276" t="s">
        <v>137</v>
      </c>
      <c r="B408" s="277">
        <v>2082699</v>
      </c>
      <c r="C408" s="277" t="s">
        <v>444</v>
      </c>
      <c r="D408" s="278"/>
      <c r="E408" s="279"/>
      <c r="F408" s="274"/>
      <c r="G408" s="275"/>
      <c r="H408" s="275"/>
      <c r="I408" s="298"/>
      <c r="J408" s="299"/>
      <c r="K408" s="299"/>
      <c r="L408" s="300"/>
      <c r="M408" s="301"/>
    </row>
    <row r="409" s="239" customFormat="1" spans="1:13">
      <c r="A409" s="264" t="s">
        <v>135</v>
      </c>
      <c r="B409" s="265">
        <v>20827</v>
      </c>
      <c r="C409" s="266" t="s">
        <v>445</v>
      </c>
      <c r="D409" s="267"/>
      <c r="E409" s="268"/>
      <c r="F409" s="269"/>
      <c r="G409" s="267">
        <f>SUM(G410:G412)</f>
        <v>0</v>
      </c>
      <c r="H409" s="267"/>
      <c r="I409" s="294"/>
      <c r="J409" s="267"/>
      <c r="K409" s="295"/>
      <c r="L409" s="296"/>
      <c r="M409" s="297"/>
    </row>
    <row r="410" spans="1:13">
      <c r="A410" s="276" t="s">
        <v>137</v>
      </c>
      <c r="B410" s="277">
        <v>2082701</v>
      </c>
      <c r="C410" s="277" t="s">
        <v>446</v>
      </c>
      <c r="D410" s="278"/>
      <c r="E410" s="279"/>
      <c r="F410" s="274"/>
      <c r="G410" s="275"/>
      <c r="H410" s="275"/>
      <c r="I410" s="298"/>
      <c r="J410" s="299"/>
      <c r="K410" s="299"/>
      <c r="L410" s="300"/>
      <c r="M410" s="301"/>
    </row>
    <row r="411" spans="1:13">
      <c r="A411" s="276" t="s">
        <v>137</v>
      </c>
      <c r="B411" s="277">
        <v>2082702</v>
      </c>
      <c r="C411" s="277" t="s">
        <v>447</v>
      </c>
      <c r="D411" s="278"/>
      <c r="E411" s="279"/>
      <c r="F411" s="274"/>
      <c r="G411" s="275"/>
      <c r="H411" s="275"/>
      <c r="I411" s="298"/>
      <c r="J411" s="299"/>
      <c r="K411" s="299"/>
      <c r="L411" s="300"/>
      <c r="M411" s="301"/>
    </row>
    <row r="412" spans="1:13">
      <c r="A412" s="276" t="s">
        <v>137</v>
      </c>
      <c r="B412" s="277">
        <v>2082799</v>
      </c>
      <c r="C412" s="277" t="s">
        <v>448</v>
      </c>
      <c r="D412" s="278"/>
      <c r="E412" s="279"/>
      <c r="F412" s="274"/>
      <c r="G412" s="275"/>
      <c r="H412" s="275"/>
      <c r="I412" s="298"/>
      <c r="J412" s="299"/>
      <c r="K412" s="299"/>
      <c r="L412" s="300"/>
      <c r="M412" s="301"/>
    </row>
    <row r="413" s="239" customFormat="1" spans="1:13">
      <c r="A413" s="264" t="s">
        <v>135</v>
      </c>
      <c r="B413" s="265">
        <v>20828</v>
      </c>
      <c r="C413" s="266" t="s">
        <v>449</v>
      </c>
      <c r="D413" s="267">
        <f>SUM(D414:D421)</f>
        <v>69</v>
      </c>
      <c r="E413" s="268">
        <f>SUM(E414:E421)</f>
        <v>129</v>
      </c>
      <c r="F413" s="269">
        <f>E413/D413*100</f>
        <v>186.95652173913</v>
      </c>
      <c r="G413" s="267">
        <f>SUM(G414:G421)</f>
        <v>97</v>
      </c>
      <c r="H413" s="267">
        <f t="shared" si="17"/>
        <v>32</v>
      </c>
      <c r="I413" s="294">
        <f t="shared" si="18"/>
        <v>32.9896907216495</v>
      </c>
      <c r="J413" s="267">
        <f>SUM(J414:J421)</f>
        <v>74</v>
      </c>
      <c r="K413" s="295">
        <f t="shared" si="19"/>
        <v>5</v>
      </c>
      <c r="L413" s="296">
        <f>K413/D413*100</f>
        <v>7.2463768115942</v>
      </c>
      <c r="M413" s="297"/>
    </row>
    <row r="414" s="216" customFormat="1" spans="1:13">
      <c r="A414" s="270" t="s">
        <v>137</v>
      </c>
      <c r="B414" s="271">
        <v>2082801</v>
      </c>
      <c r="C414" s="271" t="s">
        <v>138</v>
      </c>
      <c r="D414" s="278">
        <v>26</v>
      </c>
      <c r="E414" s="275">
        <v>29</v>
      </c>
      <c r="F414" s="274">
        <f>E414/D414*100</f>
        <v>111.538461538462</v>
      </c>
      <c r="G414" s="275">
        <v>28</v>
      </c>
      <c r="H414" s="275">
        <f t="shared" si="17"/>
        <v>1</v>
      </c>
      <c r="I414" s="298">
        <f t="shared" si="18"/>
        <v>3.57142857142857</v>
      </c>
      <c r="J414" s="299">
        <v>29</v>
      </c>
      <c r="K414" s="299">
        <f t="shared" si="19"/>
        <v>3</v>
      </c>
      <c r="L414" s="300">
        <f>K414/D414*100</f>
        <v>11.5384615384615</v>
      </c>
      <c r="M414" s="278"/>
    </row>
    <row r="415" spans="1:13">
      <c r="A415" s="276" t="s">
        <v>137</v>
      </c>
      <c r="B415" s="277">
        <v>2082802</v>
      </c>
      <c r="C415" s="277" t="s">
        <v>139</v>
      </c>
      <c r="D415" s="278"/>
      <c r="E415" s="279"/>
      <c r="F415" s="274"/>
      <c r="G415" s="275"/>
      <c r="H415" s="275"/>
      <c r="I415" s="298"/>
      <c r="J415" s="299"/>
      <c r="K415" s="299"/>
      <c r="L415" s="300"/>
      <c r="M415" s="301"/>
    </row>
    <row r="416" spans="1:13">
      <c r="A416" s="276" t="s">
        <v>137</v>
      </c>
      <c r="B416" s="277">
        <v>2082803</v>
      </c>
      <c r="C416" s="277" t="s">
        <v>140</v>
      </c>
      <c r="D416" s="278"/>
      <c r="E416" s="279">
        <v>4</v>
      </c>
      <c r="F416" s="274"/>
      <c r="G416" s="275">
        <v>1</v>
      </c>
      <c r="H416" s="275">
        <f t="shared" si="17"/>
        <v>3</v>
      </c>
      <c r="I416" s="298">
        <f t="shared" si="18"/>
        <v>300</v>
      </c>
      <c r="J416" s="299"/>
      <c r="K416" s="299"/>
      <c r="L416" s="300"/>
      <c r="M416" s="301"/>
    </row>
    <row r="417" s="216" customFormat="1" spans="1:13">
      <c r="A417" s="270" t="s">
        <v>137</v>
      </c>
      <c r="B417" s="271">
        <v>2082804</v>
      </c>
      <c r="C417" s="271" t="s">
        <v>450</v>
      </c>
      <c r="D417" s="278"/>
      <c r="E417" s="275">
        <v>11</v>
      </c>
      <c r="F417" s="274"/>
      <c r="G417" s="275">
        <v>25</v>
      </c>
      <c r="H417" s="275">
        <f t="shared" si="17"/>
        <v>-14</v>
      </c>
      <c r="I417" s="298">
        <f t="shared" si="18"/>
        <v>-56</v>
      </c>
      <c r="J417" s="299"/>
      <c r="K417" s="299"/>
      <c r="L417" s="300"/>
      <c r="M417" s="278"/>
    </row>
    <row r="418" spans="1:13">
      <c r="A418" s="276" t="s">
        <v>137</v>
      </c>
      <c r="B418" s="277">
        <v>2082805</v>
      </c>
      <c r="C418" s="277" t="s">
        <v>451</v>
      </c>
      <c r="D418" s="278"/>
      <c r="E418" s="279"/>
      <c r="F418" s="274"/>
      <c r="G418" s="275"/>
      <c r="H418" s="275"/>
      <c r="I418" s="298"/>
      <c r="J418" s="299"/>
      <c r="K418" s="299"/>
      <c r="L418" s="300"/>
      <c r="M418" s="301"/>
    </row>
    <row r="419" spans="1:13">
      <c r="A419" s="276" t="s">
        <v>137</v>
      </c>
      <c r="B419" s="277">
        <v>2082806</v>
      </c>
      <c r="C419" s="277" t="s">
        <v>165</v>
      </c>
      <c r="D419" s="278"/>
      <c r="E419" s="279">
        <v>5</v>
      </c>
      <c r="F419" s="274"/>
      <c r="G419" s="275"/>
      <c r="H419" s="275">
        <f t="shared" si="17"/>
        <v>5</v>
      </c>
      <c r="I419" s="298"/>
      <c r="J419" s="299"/>
      <c r="K419" s="299"/>
      <c r="L419" s="300"/>
      <c r="M419" s="301"/>
    </row>
    <row r="420" s="216" customFormat="1" spans="1:13">
      <c r="A420" s="270" t="s">
        <v>137</v>
      </c>
      <c r="B420" s="271">
        <v>2082850</v>
      </c>
      <c r="C420" s="271" t="s">
        <v>146</v>
      </c>
      <c r="D420" s="278">
        <v>43</v>
      </c>
      <c r="E420" s="275">
        <v>73</v>
      </c>
      <c r="F420" s="274">
        <f>E420/D420*100</f>
        <v>169.767441860465</v>
      </c>
      <c r="G420" s="275">
        <v>43</v>
      </c>
      <c r="H420" s="275">
        <f t="shared" si="17"/>
        <v>30</v>
      </c>
      <c r="I420" s="298">
        <f t="shared" si="18"/>
        <v>69.7674418604651</v>
      </c>
      <c r="J420" s="299">
        <v>45</v>
      </c>
      <c r="K420" s="299">
        <f t="shared" si="19"/>
        <v>2</v>
      </c>
      <c r="L420" s="300">
        <f>K420/D420*100</f>
        <v>4.65116279069767</v>
      </c>
      <c r="M420" s="278"/>
    </row>
    <row r="421" spans="1:13">
      <c r="A421" s="276" t="s">
        <v>137</v>
      </c>
      <c r="B421" s="277">
        <v>2082899</v>
      </c>
      <c r="C421" s="277" t="s">
        <v>452</v>
      </c>
      <c r="D421" s="278"/>
      <c r="E421" s="279">
        <v>7</v>
      </c>
      <c r="F421" s="274"/>
      <c r="G421" s="275"/>
      <c r="H421" s="275">
        <f t="shared" si="17"/>
        <v>7</v>
      </c>
      <c r="I421" s="298"/>
      <c r="J421" s="299"/>
      <c r="K421" s="299"/>
      <c r="L421" s="300"/>
      <c r="M421" s="301"/>
    </row>
    <row r="422" s="239" customFormat="1" spans="1:13">
      <c r="A422" s="264" t="s">
        <v>135</v>
      </c>
      <c r="B422" s="265">
        <v>20830</v>
      </c>
      <c r="C422" s="266" t="s">
        <v>453</v>
      </c>
      <c r="D422" s="267">
        <f>SUM(D423:D424)</f>
        <v>512</v>
      </c>
      <c r="E422" s="268">
        <f>SUM(E423:E424)</f>
        <v>195</v>
      </c>
      <c r="F422" s="269">
        <f>E422/D422*100</f>
        <v>38.0859375</v>
      </c>
      <c r="G422" s="267">
        <f>SUM(G423:G424)</f>
        <v>181</v>
      </c>
      <c r="H422" s="267">
        <f t="shared" si="17"/>
        <v>14</v>
      </c>
      <c r="I422" s="294">
        <f t="shared" si="18"/>
        <v>7.73480662983425</v>
      </c>
      <c r="J422" s="267">
        <f>SUM(J423:J424)</f>
        <v>228</v>
      </c>
      <c r="K422" s="295">
        <f t="shared" si="19"/>
        <v>-284</v>
      </c>
      <c r="L422" s="296">
        <f>K422/D422*100</f>
        <v>-55.46875</v>
      </c>
      <c r="M422" s="297"/>
    </row>
    <row r="423" spans="1:13">
      <c r="A423" s="276" t="s">
        <v>137</v>
      </c>
      <c r="B423" s="277">
        <v>2083001</v>
      </c>
      <c r="C423" s="277" t="s">
        <v>454</v>
      </c>
      <c r="D423" s="278">
        <v>28</v>
      </c>
      <c r="E423" s="279">
        <v>9</v>
      </c>
      <c r="F423" s="274">
        <f>E423/D423*100</f>
        <v>32.1428571428571</v>
      </c>
      <c r="G423" s="275"/>
      <c r="H423" s="275">
        <f t="shared" si="17"/>
        <v>9</v>
      </c>
      <c r="I423" s="298"/>
      <c r="J423" s="299">
        <v>11</v>
      </c>
      <c r="K423" s="299">
        <f t="shared" si="19"/>
        <v>-17</v>
      </c>
      <c r="L423" s="300">
        <f>K423/D423*100</f>
        <v>-60.7142857142857</v>
      </c>
      <c r="M423" s="301"/>
    </row>
    <row r="424" s="216" customFormat="1" spans="1:13">
      <c r="A424" s="270" t="s">
        <v>137</v>
      </c>
      <c r="B424" s="271">
        <v>2083099</v>
      </c>
      <c r="C424" s="271" t="s">
        <v>455</v>
      </c>
      <c r="D424" s="278">
        <f>218+1+265</f>
        <v>484</v>
      </c>
      <c r="E424" s="275">
        <v>186</v>
      </c>
      <c r="F424" s="274">
        <f>E424/D424*100</f>
        <v>38.4297520661157</v>
      </c>
      <c r="G424" s="275">
        <v>181</v>
      </c>
      <c r="H424" s="275">
        <f t="shared" si="17"/>
        <v>5</v>
      </c>
      <c r="I424" s="298">
        <f t="shared" si="18"/>
        <v>2.76243093922652</v>
      </c>
      <c r="J424" s="299">
        <f>206+11</f>
        <v>217</v>
      </c>
      <c r="K424" s="299">
        <f t="shared" si="19"/>
        <v>-267</v>
      </c>
      <c r="L424" s="300">
        <f>K424/D424*100</f>
        <v>-55.1652892561983</v>
      </c>
      <c r="M424" s="278"/>
    </row>
    <row r="425" s="239" customFormat="1" spans="1:13">
      <c r="A425" s="264" t="s">
        <v>135</v>
      </c>
      <c r="B425" s="265">
        <v>20899</v>
      </c>
      <c r="C425" s="266" t="s">
        <v>456</v>
      </c>
      <c r="D425" s="267"/>
      <c r="E425" s="268"/>
      <c r="F425" s="269"/>
      <c r="G425" s="267">
        <f>G426</f>
        <v>771</v>
      </c>
      <c r="H425" s="267">
        <f t="shared" si="17"/>
        <v>-771</v>
      </c>
      <c r="I425" s="294">
        <f t="shared" si="18"/>
        <v>-100</v>
      </c>
      <c r="J425" s="267">
        <f>J426</f>
        <v>15</v>
      </c>
      <c r="K425" s="295">
        <f t="shared" si="19"/>
        <v>15</v>
      </c>
      <c r="L425" s="296"/>
      <c r="M425" s="297"/>
    </row>
    <row r="426" s="216" customFormat="1" spans="1:13">
      <c r="A426" s="270" t="s">
        <v>137</v>
      </c>
      <c r="B426" s="271">
        <v>2089999</v>
      </c>
      <c r="C426" s="271" t="s">
        <v>457</v>
      </c>
      <c r="D426" s="278"/>
      <c r="E426" s="275"/>
      <c r="F426" s="274"/>
      <c r="G426" s="275">
        <v>771</v>
      </c>
      <c r="H426" s="275">
        <f t="shared" si="17"/>
        <v>-771</v>
      </c>
      <c r="I426" s="298">
        <f t="shared" si="18"/>
        <v>-100</v>
      </c>
      <c r="J426" s="299">
        <v>15</v>
      </c>
      <c r="K426" s="299">
        <f t="shared" si="19"/>
        <v>15</v>
      </c>
      <c r="L426" s="300"/>
      <c r="M426" s="278"/>
    </row>
    <row r="427" s="238" customFormat="1" spans="1:13">
      <c r="A427" s="259" t="s">
        <v>133</v>
      </c>
      <c r="B427" s="260">
        <v>210</v>
      </c>
      <c r="C427" s="260" t="s">
        <v>458</v>
      </c>
      <c r="D427" s="261">
        <f>D428+D433+D435+D439+D446+D450+D455+D459+D463+D466+D471+D479+D473+D475</f>
        <v>3683</v>
      </c>
      <c r="E427" s="262">
        <f>E428+E433+E435+E439+E446+E450+E455+E459+E463+E466+E471+E479+E473+E475+E477</f>
        <v>5989</v>
      </c>
      <c r="F427" s="263">
        <f>E427/D427*100</f>
        <v>162.612001086071</v>
      </c>
      <c r="G427" s="262">
        <f>G428+G433+G435+G439+G446+G450+G455+G459+G463+G466+G471+G479+G473+G475</f>
        <v>5152</v>
      </c>
      <c r="H427" s="262">
        <f t="shared" si="17"/>
        <v>837</v>
      </c>
      <c r="I427" s="291">
        <f t="shared" si="18"/>
        <v>16.2461180124224</v>
      </c>
      <c r="J427" s="262">
        <f>J428+J433+J435+J439+J446+J450+J455+J459+J463+J466+J471+J479+J473+J475+J477</f>
        <v>5393</v>
      </c>
      <c r="K427" s="292">
        <f t="shared" si="19"/>
        <v>1710</v>
      </c>
      <c r="L427" s="293">
        <f>K427/D427*100</f>
        <v>46.4295411349443</v>
      </c>
      <c r="M427" s="292"/>
    </row>
    <row r="428" s="239" customFormat="1" spans="1:13">
      <c r="A428" s="264" t="s">
        <v>135</v>
      </c>
      <c r="B428" s="265">
        <v>21001</v>
      </c>
      <c r="C428" s="266" t="s">
        <v>459</v>
      </c>
      <c r="D428" s="267">
        <f>SUM(D429:D432)</f>
        <v>76</v>
      </c>
      <c r="E428" s="268">
        <f>SUM(E429:E432)</f>
        <v>171</v>
      </c>
      <c r="F428" s="269">
        <f>E428/D428*100</f>
        <v>225</v>
      </c>
      <c r="G428" s="267">
        <f>SUM(G429:G432)</f>
        <v>78</v>
      </c>
      <c r="H428" s="267">
        <f t="shared" si="17"/>
        <v>93</v>
      </c>
      <c r="I428" s="294">
        <f t="shared" si="18"/>
        <v>119.230769230769</v>
      </c>
      <c r="J428" s="267">
        <f>SUM(J429:J432)</f>
        <v>184</v>
      </c>
      <c r="K428" s="295">
        <f t="shared" si="19"/>
        <v>108</v>
      </c>
      <c r="L428" s="296">
        <f>K428/D428*100</f>
        <v>142.105263157895</v>
      </c>
      <c r="M428" s="297"/>
    </row>
    <row r="429" s="216" customFormat="1" spans="1:13">
      <c r="A429" s="270" t="s">
        <v>137</v>
      </c>
      <c r="B429" s="271">
        <v>2100101</v>
      </c>
      <c r="C429" s="271" t="s">
        <v>138</v>
      </c>
      <c r="D429" s="278">
        <v>76</v>
      </c>
      <c r="E429" s="275">
        <v>89</v>
      </c>
      <c r="F429" s="274">
        <f>E429/D429*100</f>
        <v>117.105263157895</v>
      </c>
      <c r="G429" s="275">
        <v>76</v>
      </c>
      <c r="H429" s="275">
        <f t="shared" si="17"/>
        <v>13</v>
      </c>
      <c r="I429" s="298">
        <f t="shared" si="18"/>
        <v>17.1052631578947</v>
      </c>
      <c r="J429" s="299">
        <v>84</v>
      </c>
      <c r="K429" s="299">
        <f t="shared" si="19"/>
        <v>8</v>
      </c>
      <c r="L429" s="300">
        <f>K429/D429*100</f>
        <v>10.5263157894737</v>
      </c>
      <c r="M429" s="278"/>
    </row>
    <row r="430" spans="1:13">
      <c r="A430" s="276" t="s">
        <v>137</v>
      </c>
      <c r="B430" s="277">
        <v>2100102</v>
      </c>
      <c r="C430" s="277" t="s">
        <v>139</v>
      </c>
      <c r="D430" s="278"/>
      <c r="E430" s="279"/>
      <c r="F430" s="274"/>
      <c r="G430" s="275">
        <v>2</v>
      </c>
      <c r="H430" s="275">
        <f t="shared" si="17"/>
        <v>-2</v>
      </c>
      <c r="I430" s="298">
        <f t="shared" si="18"/>
        <v>-100</v>
      </c>
      <c r="J430" s="299"/>
      <c r="K430" s="299"/>
      <c r="L430" s="300"/>
      <c r="M430" s="301"/>
    </row>
    <row r="431" spans="1:13">
      <c r="A431" s="276" t="s">
        <v>137</v>
      </c>
      <c r="B431" s="277">
        <v>2100103</v>
      </c>
      <c r="C431" s="277" t="s">
        <v>140</v>
      </c>
      <c r="D431" s="278"/>
      <c r="E431" s="279">
        <v>12</v>
      </c>
      <c r="F431" s="274"/>
      <c r="G431" s="275"/>
      <c r="H431" s="275">
        <f t="shared" si="17"/>
        <v>12</v>
      </c>
      <c r="I431" s="298"/>
      <c r="J431" s="299"/>
      <c r="K431" s="299"/>
      <c r="L431" s="300"/>
      <c r="M431" s="301"/>
    </row>
    <row r="432" spans="1:13">
      <c r="A432" s="276" t="s">
        <v>137</v>
      </c>
      <c r="B432" s="277">
        <v>2100199</v>
      </c>
      <c r="C432" s="277" t="s">
        <v>460</v>
      </c>
      <c r="D432" s="278"/>
      <c r="E432" s="279">
        <v>70</v>
      </c>
      <c r="F432" s="274"/>
      <c r="G432" s="275"/>
      <c r="H432" s="275">
        <f t="shared" si="17"/>
        <v>70</v>
      </c>
      <c r="I432" s="298"/>
      <c r="J432" s="299">
        <v>100</v>
      </c>
      <c r="K432" s="299">
        <f t="shared" si="19"/>
        <v>100</v>
      </c>
      <c r="L432" s="300"/>
      <c r="M432" s="301"/>
    </row>
    <row r="433" s="239" customFormat="1" spans="1:13">
      <c r="A433" s="264" t="s">
        <v>135</v>
      </c>
      <c r="B433" s="265">
        <v>21002</v>
      </c>
      <c r="C433" s="266" t="s">
        <v>461</v>
      </c>
      <c r="D433" s="267"/>
      <c r="E433" s="268"/>
      <c r="F433" s="269"/>
      <c r="G433" s="267"/>
      <c r="H433" s="267"/>
      <c r="I433" s="294"/>
      <c r="J433" s="267"/>
      <c r="K433" s="295"/>
      <c r="L433" s="296"/>
      <c r="M433" s="297"/>
    </row>
    <row r="434" spans="1:13">
      <c r="A434" s="276" t="s">
        <v>137</v>
      </c>
      <c r="B434" s="277">
        <v>2100299</v>
      </c>
      <c r="C434" s="277" t="s">
        <v>462</v>
      </c>
      <c r="D434" s="278"/>
      <c r="E434" s="279"/>
      <c r="F434" s="274"/>
      <c r="G434" s="275"/>
      <c r="H434" s="275"/>
      <c r="I434" s="298"/>
      <c r="J434" s="299"/>
      <c r="K434" s="299"/>
      <c r="L434" s="300"/>
      <c r="M434" s="301"/>
    </row>
    <row r="435" s="239" customFormat="1" spans="1:13">
      <c r="A435" s="264" t="s">
        <v>135</v>
      </c>
      <c r="B435" s="265">
        <v>21003</v>
      </c>
      <c r="C435" s="266" t="s">
        <v>463</v>
      </c>
      <c r="D435" s="267">
        <f>SUM(D436:D438)</f>
        <v>804</v>
      </c>
      <c r="E435" s="268">
        <f>SUM(E436:E438)</f>
        <v>1285</v>
      </c>
      <c r="F435" s="269">
        <f>E435/D435*100</f>
        <v>159.825870646766</v>
      </c>
      <c r="G435" s="267">
        <f>SUM(G436:G438)</f>
        <v>942</v>
      </c>
      <c r="H435" s="267">
        <f t="shared" si="17"/>
        <v>343</v>
      </c>
      <c r="I435" s="294">
        <f t="shared" si="18"/>
        <v>36.411889596603</v>
      </c>
      <c r="J435" s="267">
        <f>SUM(J436:J438)</f>
        <v>828</v>
      </c>
      <c r="K435" s="295">
        <f t="shared" si="19"/>
        <v>24</v>
      </c>
      <c r="L435" s="296">
        <f>K435/D435*100</f>
        <v>2.98507462686567</v>
      </c>
      <c r="M435" s="297"/>
    </row>
    <row r="436" spans="1:13">
      <c r="A436" s="276" t="s">
        <v>137</v>
      </c>
      <c r="B436" s="277">
        <v>2100301</v>
      </c>
      <c r="C436" s="277" t="s">
        <v>464</v>
      </c>
      <c r="D436" s="278"/>
      <c r="E436" s="279"/>
      <c r="F436" s="274"/>
      <c r="G436" s="275"/>
      <c r="H436" s="275"/>
      <c r="I436" s="298"/>
      <c r="J436" s="299"/>
      <c r="K436" s="299"/>
      <c r="L436" s="300"/>
      <c r="M436" s="301"/>
    </row>
    <row r="437" s="216" customFormat="1" spans="1:13">
      <c r="A437" s="270" t="s">
        <v>137</v>
      </c>
      <c r="B437" s="271">
        <v>2100302</v>
      </c>
      <c r="C437" s="271" t="s">
        <v>465</v>
      </c>
      <c r="D437" s="278">
        <f>798+6</f>
        <v>804</v>
      </c>
      <c r="E437" s="275">
        <v>1171</v>
      </c>
      <c r="F437" s="274">
        <f>E437/D437*100</f>
        <v>145.646766169154</v>
      </c>
      <c r="G437" s="275">
        <v>866</v>
      </c>
      <c r="H437" s="275">
        <f t="shared" si="17"/>
        <v>305</v>
      </c>
      <c r="I437" s="298">
        <f t="shared" si="18"/>
        <v>35.2193995381062</v>
      </c>
      <c r="J437" s="299">
        <v>803</v>
      </c>
      <c r="K437" s="299">
        <f t="shared" si="19"/>
        <v>-1</v>
      </c>
      <c r="L437" s="300">
        <f>K437/D437*100</f>
        <v>-0.124378109452736</v>
      </c>
      <c r="M437" s="278"/>
    </row>
    <row r="438" s="216" customFormat="1" spans="1:13">
      <c r="A438" s="270" t="s">
        <v>137</v>
      </c>
      <c r="B438" s="271">
        <v>2100399</v>
      </c>
      <c r="C438" s="271" t="s">
        <v>466</v>
      </c>
      <c r="D438" s="278"/>
      <c r="E438" s="275">
        <v>114</v>
      </c>
      <c r="F438" s="274"/>
      <c r="G438" s="275">
        <v>76</v>
      </c>
      <c r="H438" s="275">
        <f t="shared" si="17"/>
        <v>38</v>
      </c>
      <c r="I438" s="298">
        <f t="shared" si="18"/>
        <v>50</v>
      </c>
      <c r="J438" s="299">
        <v>25</v>
      </c>
      <c r="K438" s="299">
        <f t="shared" si="19"/>
        <v>25</v>
      </c>
      <c r="L438" s="300"/>
      <c r="M438" s="278"/>
    </row>
    <row r="439" s="239" customFormat="1" spans="1:13">
      <c r="A439" s="264" t="s">
        <v>135</v>
      </c>
      <c r="B439" s="265">
        <v>21004</v>
      </c>
      <c r="C439" s="266" t="s">
        <v>467</v>
      </c>
      <c r="D439" s="267">
        <f>SUM(D440:D445)</f>
        <v>505</v>
      </c>
      <c r="E439" s="268">
        <f>SUM(E440:E445)</f>
        <v>1292</v>
      </c>
      <c r="F439" s="269">
        <f>E439/D439*100</f>
        <v>255.841584158416</v>
      </c>
      <c r="G439" s="267">
        <f>SUM(G440:G445)</f>
        <v>1253</v>
      </c>
      <c r="H439" s="267">
        <f t="shared" si="17"/>
        <v>39</v>
      </c>
      <c r="I439" s="294">
        <f t="shared" si="18"/>
        <v>3.11252992817239</v>
      </c>
      <c r="J439" s="267">
        <f>SUM(J440:J445)</f>
        <v>1158</v>
      </c>
      <c r="K439" s="295">
        <f t="shared" si="19"/>
        <v>653</v>
      </c>
      <c r="L439" s="296">
        <f>K439/D439*100</f>
        <v>129.306930693069</v>
      </c>
      <c r="M439" s="297"/>
    </row>
    <row r="440" spans="1:13">
      <c r="A440" s="276" t="s">
        <v>137</v>
      </c>
      <c r="B440" s="277">
        <v>2100401</v>
      </c>
      <c r="C440" s="277" t="s">
        <v>468</v>
      </c>
      <c r="D440" s="278"/>
      <c r="E440" s="279"/>
      <c r="F440" s="274"/>
      <c r="G440" s="275"/>
      <c r="H440" s="275"/>
      <c r="I440" s="298"/>
      <c r="J440" s="299"/>
      <c r="K440" s="299"/>
      <c r="L440" s="300"/>
      <c r="M440" s="301"/>
    </row>
    <row r="441" spans="1:13">
      <c r="A441" s="276" t="s">
        <v>137</v>
      </c>
      <c r="B441" s="277">
        <v>2100402</v>
      </c>
      <c r="C441" s="277" t="s">
        <v>469</v>
      </c>
      <c r="D441" s="278"/>
      <c r="E441" s="279">
        <v>1</v>
      </c>
      <c r="F441" s="274"/>
      <c r="G441" s="275">
        <v>6</v>
      </c>
      <c r="H441" s="275">
        <f t="shared" si="17"/>
        <v>-5</v>
      </c>
      <c r="I441" s="298">
        <f t="shared" si="18"/>
        <v>-83.3333333333333</v>
      </c>
      <c r="J441" s="299"/>
      <c r="K441" s="299"/>
      <c r="L441" s="300"/>
      <c r="M441" s="301"/>
    </row>
    <row r="442" s="216" customFormat="1" spans="1:13">
      <c r="A442" s="270" t="s">
        <v>137</v>
      </c>
      <c r="B442" s="271">
        <v>2100408</v>
      </c>
      <c r="C442" s="271" t="s">
        <v>470</v>
      </c>
      <c r="D442" s="272">
        <f>480</f>
        <v>480</v>
      </c>
      <c r="E442" s="275">
        <v>1223</v>
      </c>
      <c r="F442" s="274">
        <f>E442/D442*100</f>
        <v>254.791666666667</v>
      </c>
      <c r="G442" s="275">
        <v>1184</v>
      </c>
      <c r="H442" s="275">
        <f t="shared" si="17"/>
        <v>39</v>
      </c>
      <c r="I442" s="298">
        <f t="shared" si="18"/>
        <v>3.29391891891892</v>
      </c>
      <c r="J442" s="272">
        <f>90+1060</f>
        <v>1150</v>
      </c>
      <c r="K442" s="299">
        <f t="shared" si="19"/>
        <v>670</v>
      </c>
      <c r="L442" s="300">
        <f>K442/D442*100</f>
        <v>139.583333333333</v>
      </c>
      <c r="M442" s="278"/>
    </row>
    <row r="443" s="216" customFormat="1" spans="1:13">
      <c r="A443" s="270" t="s">
        <v>137</v>
      </c>
      <c r="B443" s="271">
        <v>2100409</v>
      </c>
      <c r="C443" s="271" t="s">
        <v>471</v>
      </c>
      <c r="D443" s="278">
        <v>25</v>
      </c>
      <c r="E443" s="275">
        <v>41</v>
      </c>
      <c r="F443" s="274">
        <f>E443/D443*100</f>
        <v>164</v>
      </c>
      <c r="G443" s="275">
        <v>36</v>
      </c>
      <c r="H443" s="275">
        <f t="shared" si="17"/>
        <v>5</v>
      </c>
      <c r="I443" s="298">
        <f t="shared" si="18"/>
        <v>13.8888888888889</v>
      </c>
      <c r="J443" s="299"/>
      <c r="K443" s="299">
        <f t="shared" si="19"/>
        <v>-25</v>
      </c>
      <c r="L443" s="300">
        <f>K443/D443*100</f>
        <v>-100</v>
      </c>
      <c r="M443" s="278"/>
    </row>
    <row r="444" spans="1:13">
      <c r="A444" s="276" t="s">
        <v>137</v>
      </c>
      <c r="B444" s="277">
        <v>2100410</v>
      </c>
      <c r="C444" s="277" t="s">
        <v>472</v>
      </c>
      <c r="D444" s="278"/>
      <c r="E444" s="279">
        <v>5</v>
      </c>
      <c r="F444" s="274"/>
      <c r="G444" s="275"/>
      <c r="H444" s="275">
        <f t="shared" si="17"/>
        <v>5</v>
      </c>
      <c r="I444" s="298"/>
      <c r="J444" s="299">
        <v>8</v>
      </c>
      <c r="K444" s="299">
        <f t="shared" si="19"/>
        <v>8</v>
      </c>
      <c r="L444" s="300"/>
      <c r="M444" s="301"/>
    </row>
    <row r="445" spans="1:13">
      <c r="A445" s="276" t="s">
        <v>137</v>
      </c>
      <c r="B445" s="277">
        <v>2100499</v>
      </c>
      <c r="C445" s="277" t="s">
        <v>473</v>
      </c>
      <c r="D445" s="278"/>
      <c r="E445" s="279">
        <v>22</v>
      </c>
      <c r="F445" s="274"/>
      <c r="G445" s="275">
        <v>27</v>
      </c>
      <c r="H445" s="275">
        <f t="shared" si="17"/>
        <v>-5</v>
      </c>
      <c r="I445" s="298">
        <f t="shared" si="18"/>
        <v>-18.5185185185185</v>
      </c>
      <c r="J445" s="299"/>
      <c r="K445" s="299"/>
      <c r="L445" s="300"/>
      <c r="M445" s="301"/>
    </row>
    <row r="446" s="239" customFormat="1" spans="1:13">
      <c r="A446" s="264" t="s">
        <v>135</v>
      </c>
      <c r="B446" s="265">
        <v>21007</v>
      </c>
      <c r="C446" s="266" t="s">
        <v>474</v>
      </c>
      <c r="D446" s="267">
        <f>SUM(D447:D449)</f>
        <v>39</v>
      </c>
      <c r="E446" s="268">
        <f>SUM(E447:E449)</f>
        <v>353</v>
      </c>
      <c r="F446" s="269">
        <f>E446/D446*100</f>
        <v>905.128205128205</v>
      </c>
      <c r="G446" s="267">
        <f>SUM(G447:G449)</f>
        <v>409</v>
      </c>
      <c r="H446" s="267">
        <f t="shared" si="17"/>
        <v>-56</v>
      </c>
      <c r="I446" s="294">
        <f t="shared" si="18"/>
        <v>-13.6919315403423</v>
      </c>
      <c r="J446" s="267">
        <f>SUM(J447:J449)</f>
        <v>516</v>
      </c>
      <c r="K446" s="295">
        <f t="shared" si="19"/>
        <v>477</v>
      </c>
      <c r="L446" s="296">
        <f>K446/D446*100</f>
        <v>1223.07692307692</v>
      </c>
      <c r="M446" s="297"/>
    </row>
    <row r="447" s="216" customFormat="1" spans="1:13">
      <c r="A447" s="270" t="s">
        <v>137</v>
      </c>
      <c r="B447" s="271">
        <v>2100716</v>
      </c>
      <c r="C447" s="271" t="s">
        <v>475</v>
      </c>
      <c r="D447" s="278">
        <v>35</v>
      </c>
      <c r="E447" s="275">
        <v>39</v>
      </c>
      <c r="F447" s="274">
        <f>E447/D447*100</f>
        <v>111.428571428571</v>
      </c>
      <c r="G447" s="275">
        <v>27</v>
      </c>
      <c r="H447" s="275">
        <f t="shared" si="17"/>
        <v>12</v>
      </c>
      <c r="I447" s="298">
        <f t="shared" si="18"/>
        <v>44.4444444444444</v>
      </c>
      <c r="J447" s="299">
        <v>47</v>
      </c>
      <c r="K447" s="299">
        <f t="shared" si="19"/>
        <v>12</v>
      </c>
      <c r="L447" s="300">
        <f>K447/D447*100</f>
        <v>34.2857142857143</v>
      </c>
      <c r="M447" s="278"/>
    </row>
    <row r="448" s="216" customFormat="1" spans="1:13">
      <c r="A448" s="270" t="s">
        <v>137</v>
      </c>
      <c r="B448" s="271">
        <v>2100717</v>
      </c>
      <c r="C448" s="271" t="s">
        <v>476</v>
      </c>
      <c r="D448" s="278">
        <v>4</v>
      </c>
      <c r="E448" s="275">
        <v>292</v>
      </c>
      <c r="F448" s="274">
        <f>E448/D448*100</f>
        <v>7300</v>
      </c>
      <c r="G448" s="275">
        <v>361</v>
      </c>
      <c r="H448" s="275">
        <f t="shared" si="17"/>
        <v>-69</v>
      </c>
      <c r="I448" s="298">
        <f t="shared" si="18"/>
        <v>-19.1135734072022</v>
      </c>
      <c r="J448" s="299">
        <v>469</v>
      </c>
      <c r="K448" s="299">
        <f t="shared" si="19"/>
        <v>465</v>
      </c>
      <c r="L448" s="300">
        <f>K448/D448*100</f>
        <v>11625</v>
      </c>
      <c r="M448" s="278"/>
    </row>
    <row r="449" spans="1:13">
      <c r="A449" s="276" t="s">
        <v>137</v>
      </c>
      <c r="B449" s="277">
        <v>2100799</v>
      </c>
      <c r="C449" s="277" t="s">
        <v>477</v>
      </c>
      <c r="D449" s="278"/>
      <c r="E449" s="279">
        <v>22</v>
      </c>
      <c r="F449" s="274"/>
      <c r="G449" s="275">
        <v>21</v>
      </c>
      <c r="H449" s="275">
        <f t="shared" si="17"/>
        <v>1</v>
      </c>
      <c r="I449" s="298">
        <f t="shared" si="18"/>
        <v>4.76190476190476</v>
      </c>
      <c r="J449" s="299"/>
      <c r="K449" s="299"/>
      <c r="L449" s="300"/>
      <c r="M449" s="301"/>
    </row>
    <row r="450" s="239" customFormat="1" spans="1:13">
      <c r="A450" s="264" t="s">
        <v>135</v>
      </c>
      <c r="B450" s="265">
        <v>21011</v>
      </c>
      <c r="C450" s="266" t="s">
        <v>478</v>
      </c>
      <c r="D450" s="267">
        <f>SUM(D451:D454)</f>
        <v>1756</v>
      </c>
      <c r="E450" s="268">
        <f>SUM(E451:E454)</f>
        <v>1714</v>
      </c>
      <c r="F450" s="269">
        <f>E450/D450*100</f>
        <v>97.6082004555809</v>
      </c>
      <c r="G450" s="267">
        <f>SUM(G451:G454)</f>
        <v>1825</v>
      </c>
      <c r="H450" s="267">
        <f t="shared" si="17"/>
        <v>-111</v>
      </c>
      <c r="I450" s="294">
        <f t="shared" si="18"/>
        <v>-6.08219178082192</v>
      </c>
      <c r="J450" s="267">
        <f>SUM(J451:J454)</f>
        <v>1793</v>
      </c>
      <c r="K450" s="295">
        <f t="shared" si="19"/>
        <v>37</v>
      </c>
      <c r="L450" s="296">
        <f>K450/D450*100</f>
        <v>2.10706150341686</v>
      </c>
      <c r="M450" s="297"/>
    </row>
    <row r="451" s="216" customFormat="1" spans="1:13">
      <c r="A451" s="270" t="s">
        <v>137</v>
      </c>
      <c r="B451" s="271">
        <v>2101101</v>
      </c>
      <c r="C451" s="271" t="s">
        <v>479</v>
      </c>
      <c r="D451" s="278">
        <v>587</v>
      </c>
      <c r="E451" s="275">
        <v>588</v>
      </c>
      <c r="F451" s="274">
        <f>E451/D451*100</f>
        <v>100.170357751278</v>
      </c>
      <c r="G451" s="275">
        <v>665</v>
      </c>
      <c r="H451" s="275">
        <f t="shared" si="17"/>
        <v>-77</v>
      </c>
      <c r="I451" s="298">
        <f t="shared" si="18"/>
        <v>-11.5789473684211</v>
      </c>
      <c r="J451" s="299">
        <v>611</v>
      </c>
      <c r="K451" s="299">
        <f t="shared" si="19"/>
        <v>24</v>
      </c>
      <c r="L451" s="300">
        <f>K451/D451*100</f>
        <v>4.08858603066439</v>
      </c>
      <c r="M451" s="278"/>
    </row>
    <row r="452" s="216" customFormat="1" spans="1:13">
      <c r="A452" s="270" t="s">
        <v>137</v>
      </c>
      <c r="B452" s="271">
        <v>2101102</v>
      </c>
      <c r="C452" s="271" t="s">
        <v>480</v>
      </c>
      <c r="D452" s="278">
        <v>762</v>
      </c>
      <c r="E452" s="275">
        <v>762</v>
      </c>
      <c r="F452" s="274">
        <f>E452/D452*100</f>
        <v>100</v>
      </c>
      <c r="G452" s="275">
        <v>911</v>
      </c>
      <c r="H452" s="275">
        <f t="shared" si="17"/>
        <v>-149</v>
      </c>
      <c r="I452" s="298">
        <f t="shared" si="18"/>
        <v>-16.3556531284303</v>
      </c>
      <c r="J452" s="299">
        <v>783</v>
      </c>
      <c r="K452" s="299">
        <f t="shared" si="19"/>
        <v>21</v>
      </c>
      <c r="L452" s="300">
        <f>K452/D452*100</f>
        <v>2.75590551181102</v>
      </c>
      <c r="M452" s="278"/>
    </row>
    <row r="453" s="216" customFormat="1" spans="1:13">
      <c r="A453" s="270" t="s">
        <v>137</v>
      </c>
      <c r="B453" s="271">
        <v>2101103</v>
      </c>
      <c r="C453" s="271" t="s">
        <v>481</v>
      </c>
      <c r="D453" s="278">
        <f>359+48</f>
        <v>407</v>
      </c>
      <c r="E453" s="275">
        <v>363</v>
      </c>
      <c r="F453" s="274">
        <f>E453/D453*100</f>
        <v>89.1891891891892</v>
      </c>
      <c r="G453" s="275">
        <v>249</v>
      </c>
      <c r="H453" s="275">
        <f t="shared" si="17"/>
        <v>114</v>
      </c>
      <c r="I453" s="298">
        <f t="shared" si="18"/>
        <v>45.7831325301205</v>
      </c>
      <c r="J453" s="299">
        <v>399</v>
      </c>
      <c r="K453" s="299">
        <f t="shared" si="19"/>
        <v>-8</v>
      </c>
      <c r="L453" s="300">
        <f>K453/D453*100</f>
        <v>-1.96560196560197</v>
      </c>
      <c r="M453" s="278"/>
    </row>
    <row r="454" spans="1:13">
      <c r="A454" s="276" t="s">
        <v>137</v>
      </c>
      <c r="B454" s="277">
        <v>2101199</v>
      </c>
      <c r="C454" s="277" t="s">
        <v>482</v>
      </c>
      <c r="D454" s="278"/>
      <c r="E454" s="279">
        <v>1</v>
      </c>
      <c r="F454" s="274"/>
      <c r="G454" s="275"/>
      <c r="H454" s="275">
        <f t="shared" si="17"/>
        <v>1</v>
      </c>
      <c r="I454" s="298"/>
      <c r="J454" s="299"/>
      <c r="K454" s="299"/>
      <c r="L454" s="300"/>
      <c r="M454" s="301"/>
    </row>
    <row r="455" s="239" customFormat="1" spans="1:13">
      <c r="A455" s="264" t="s">
        <v>135</v>
      </c>
      <c r="B455" s="265">
        <v>21012</v>
      </c>
      <c r="C455" s="266" t="s">
        <v>483</v>
      </c>
      <c r="D455" s="267">
        <f>SUM(D456:D458)</f>
        <v>188</v>
      </c>
      <c r="E455" s="268">
        <f>SUM(E456:E458)</f>
        <v>189</v>
      </c>
      <c r="F455" s="269">
        <f>E455/D455*100</f>
        <v>100.531914893617</v>
      </c>
      <c r="G455" s="267">
        <f>SUM(G456:G458)</f>
        <v>201</v>
      </c>
      <c r="H455" s="267">
        <f t="shared" si="17"/>
        <v>-12</v>
      </c>
      <c r="I455" s="294">
        <f t="shared" si="18"/>
        <v>-5.97014925373134</v>
      </c>
      <c r="J455" s="267">
        <f>SUM(J456:J458)</f>
        <v>199</v>
      </c>
      <c r="K455" s="295">
        <f t="shared" si="19"/>
        <v>11</v>
      </c>
      <c r="L455" s="296">
        <f>K455/D455*100</f>
        <v>5.85106382978723</v>
      </c>
      <c r="M455" s="297"/>
    </row>
    <row r="456" spans="1:13">
      <c r="A456" s="276" t="s">
        <v>137</v>
      </c>
      <c r="B456" s="277">
        <v>2101201</v>
      </c>
      <c r="C456" s="277" t="s">
        <v>484</v>
      </c>
      <c r="D456" s="278"/>
      <c r="E456" s="279"/>
      <c r="F456" s="274"/>
      <c r="G456" s="275"/>
      <c r="H456" s="275"/>
      <c r="I456" s="298"/>
      <c r="J456" s="299"/>
      <c r="K456" s="299"/>
      <c r="L456" s="300"/>
      <c r="M456" s="301"/>
    </row>
    <row r="457" spans="1:13">
      <c r="A457" s="276" t="s">
        <v>137</v>
      </c>
      <c r="B457" s="277">
        <v>2101202</v>
      </c>
      <c r="C457" s="277" t="s">
        <v>485</v>
      </c>
      <c r="D457" s="278">
        <v>188</v>
      </c>
      <c r="E457" s="279">
        <v>189</v>
      </c>
      <c r="F457" s="274">
        <f>E457/D457*100</f>
        <v>100.531914893617</v>
      </c>
      <c r="G457" s="275">
        <v>201</v>
      </c>
      <c r="H457" s="275">
        <f>E457-G457</f>
        <v>-12</v>
      </c>
      <c r="I457" s="298">
        <f>H457/G457*100</f>
        <v>-5.97014925373134</v>
      </c>
      <c r="J457" s="299">
        <v>199</v>
      </c>
      <c r="K457" s="299">
        <f>J457-D457</f>
        <v>11</v>
      </c>
      <c r="L457" s="300">
        <f>K457/D457*100</f>
        <v>5.85106382978723</v>
      </c>
      <c r="M457" s="301"/>
    </row>
    <row r="458" spans="1:13">
      <c r="A458" s="276" t="s">
        <v>137</v>
      </c>
      <c r="B458" s="277">
        <v>2101299</v>
      </c>
      <c r="C458" s="277" t="s">
        <v>486</v>
      </c>
      <c r="D458" s="278"/>
      <c r="E458" s="279"/>
      <c r="F458" s="274"/>
      <c r="G458" s="275"/>
      <c r="H458" s="275"/>
      <c r="I458" s="298"/>
      <c r="J458" s="299"/>
      <c r="K458" s="299"/>
      <c r="L458" s="300"/>
      <c r="M458" s="301"/>
    </row>
    <row r="459" s="239" customFormat="1" spans="1:13">
      <c r="A459" s="264" t="s">
        <v>135</v>
      </c>
      <c r="B459" s="265">
        <v>21013</v>
      </c>
      <c r="C459" s="266" t="s">
        <v>487</v>
      </c>
      <c r="D459" s="267">
        <f>SUM(D460:D462)</f>
        <v>315</v>
      </c>
      <c r="E459" s="268">
        <f>SUM(E460:E462)</f>
        <v>599</v>
      </c>
      <c r="F459" s="269">
        <f>E459/D459*100</f>
        <v>190.15873015873</v>
      </c>
      <c r="G459" s="267">
        <f>SUM(G460:G462)</f>
        <v>434</v>
      </c>
      <c r="H459" s="267">
        <f>E459-G459</f>
        <v>165</v>
      </c>
      <c r="I459" s="294">
        <f>H459/G459*100</f>
        <v>38.0184331797235</v>
      </c>
      <c r="J459" s="267">
        <f>SUM(J460:J462)</f>
        <v>539</v>
      </c>
      <c r="K459" s="295">
        <f>J459-D459</f>
        <v>224</v>
      </c>
      <c r="L459" s="296">
        <f>K459/D459*100</f>
        <v>71.1111111111111</v>
      </c>
      <c r="M459" s="297"/>
    </row>
    <row r="460" spans="1:13">
      <c r="A460" s="276" t="s">
        <v>137</v>
      </c>
      <c r="B460" s="277">
        <v>2101301</v>
      </c>
      <c r="C460" s="277" t="s">
        <v>488</v>
      </c>
      <c r="D460" s="278">
        <f>61+54+200</f>
        <v>315</v>
      </c>
      <c r="E460" s="279">
        <v>599</v>
      </c>
      <c r="F460" s="274">
        <f>E460/D460*100</f>
        <v>190.15873015873</v>
      </c>
      <c r="G460" s="275">
        <v>434</v>
      </c>
      <c r="H460" s="275">
        <f>E460-G460</f>
        <v>165</v>
      </c>
      <c r="I460" s="298">
        <f>H460/G460*100</f>
        <v>38.0184331797235</v>
      </c>
      <c r="J460" s="299">
        <f>38+501</f>
        <v>539</v>
      </c>
      <c r="K460" s="299">
        <f>J460-D460</f>
        <v>224</v>
      </c>
      <c r="L460" s="300">
        <f>K460/D460*100</f>
        <v>71.1111111111111</v>
      </c>
      <c r="M460" s="301"/>
    </row>
    <row r="461" spans="1:13">
      <c r="A461" s="276" t="s">
        <v>137</v>
      </c>
      <c r="B461" s="277">
        <v>2101302</v>
      </c>
      <c r="C461" s="277" t="s">
        <v>489</v>
      </c>
      <c r="D461" s="278"/>
      <c r="E461" s="279"/>
      <c r="F461" s="274"/>
      <c r="G461" s="275"/>
      <c r="H461" s="275"/>
      <c r="I461" s="298"/>
      <c r="J461" s="299"/>
      <c r="K461" s="299"/>
      <c r="L461" s="300"/>
      <c r="M461" s="301"/>
    </row>
    <row r="462" spans="1:13">
      <c r="A462" s="276" t="s">
        <v>137</v>
      </c>
      <c r="B462" s="277">
        <v>2101399</v>
      </c>
      <c r="C462" s="277" t="s">
        <v>490</v>
      </c>
      <c r="D462" s="278"/>
      <c r="E462" s="279"/>
      <c r="F462" s="274"/>
      <c r="G462" s="275"/>
      <c r="H462" s="275"/>
      <c r="I462" s="298"/>
      <c r="J462" s="299"/>
      <c r="K462" s="299"/>
      <c r="L462" s="300"/>
      <c r="M462" s="301"/>
    </row>
    <row r="463" s="239" customFormat="1" spans="1:13">
      <c r="A463" s="264" t="s">
        <v>135</v>
      </c>
      <c r="B463" s="265">
        <v>21014</v>
      </c>
      <c r="C463" s="266" t="s">
        <v>491</v>
      </c>
      <c r="D463" s="267"/>
      <c r="E463" s="268">
        <f>SUM(E464:E465)</f>
        <v>16</v>
      </c>
      <c r="F463" s="269"/>
      <c r="G463" s="267">
        <f>SUM(G464:G465)</f>
        <v>10</v>
      </c>
      <c r="H463" s="267">
        <f>E463-G463</f>
        <v>6</v>
      </c>
      <c r="I463" s="294">
        <f>H463/G463*100</f>
        <v>60</v>
      </c>
      <c r="J463" s="267"/>
      <c r="K463" s="295"/>
      <c r="L463" s="296"/>
      <c r="M463" s="297"/>
    </row>
    <row r="464" spans="1:13">
      <c r="A464" s="276" t="s">
        <v>137</v>
      </c>
      <c r="B464" s="277">
        <v>2101401</v>
      </c>
      <c r="C464" s="277" t="s">
        <v>492</v>
      </c>
      <c r="D464" s="278"/>
      <c r="E464" s="279">
        <v>16</v>
      </c>
      <c r="F464" s="274"/>
      <c r="G464" s="275">
        <v>10</v>
      </c>
      <c r="H464" s="275">
        <f>E464-G464</f>
        <v>6</v>
      </c>
      <c r="I464" s="298">
        <f>H464/G464*100</f>
        <v>60</v>
      </c>
      <c r="J464" s="299"/>
      <c r="K464" s="299"/>
      <c r="L464" s="300"/>
      <c r="M464" s="301"/>
    </row>
    <row r="465" spans="1:13">
      <c r="A465" s="276" t="s">
        <v>137</v>
      </c>
      <c r="B465" s="277">
        <v>2101499</v>
      </c>
      <c r="C465" s="277" t="s">
        <v>493</v>
      </c>
      <c r="D465" s="278"/>
      <c r="E465" s="279"/>
      <c r="F465" s="274"/>
      <c r="G465" s="275"/>
      <c r="H465" s="275"/>
      <c r="I465" s="298"/>
      <c r="J465" s="299"/>
      <c r="K465" s="299"/>
      <c r="L465" s="300"/>
      <c r="M465" s="301"/>
    </row>
    <row r="466" s="239" customFormat="1" spans="1:13">
      <c r="A466" s="264" t="s">
        <v>135</v>
      </c>
      <c r="B466" s="265">
        <v>21015</v>
      </c>
      <c r="C466" s="266" t="s">
        <v>494</v>
      </c>
      <c r="D466" s="267"/>
      <c r="E466" s="268"/>
      <c r="F466" s="269"/>
      <c r="G466" s="267">
        <f>SUM(G467:G470)</f>
        <v>0</v>
      </c>
      <c r="H466" s="267"/>
      <c r="I466" s="294"/>
      <c r="J466" s="267"/>
      <c r="K466" s="295"/>
      <c r="L466" s="296"/>
      <c r="M466" s="297"/>
    </row>
    <row r="467" spans="1:13">
      <c r="A467" s="276" t="s">
        <v>137</v>
      </c>
      <c r="B467" s="277">
        <v>2101501</v>
      </c>
      <c r="C467" s="277" t="s">
        <v>138</v>
      </c>
      <c r="D467" s="278"/>
      <c r="E467" s="279"/>
      <c r="F467" s="274"/>
      <c r="G467" s="275"/>
      <c r="H467" s="275"/>
      <c r="I467" s="298"/>
      <c r="J467" s="299"/>
      <c r="K467" s="299"/>
      <c r="L467" s="300"/>
      <c r="M467" s="301"/>
    </row>
    <row r="468" spans="1:13">
      <c r="A468" s="276" t="s">
        <v>137</v>
      </c>
      <c r="B468" s="277">
        <v>2101502</v>
      </c>
      <c r="C468" s="277" t="s">
        <v>139</v>
      </c>
      <c r="D468" s="278"/>
      <c r="E468" s="279"/>
      <c r="F468" s="274"/>
      <c r="G468" s="275"/>
      <c r="H468" s="275"/>
      <c r="I468" s="298"/>
      <c r="J468" s="299"/>
      <c r="K468" s="299"/>
      <c r="L468" s="300"/>
      <c r="M468" s="301"/>
    </row>
    <row r="469" spans="1:13">
      <c r="A469" s="276" t="s">
        <v>137</v>
      </c>
      <c r="B469" s="277">
        <v>2101550</v>
      </c>
      <c r="C469" s="277" t="s">
        <v>146</v>
      </c>
      <c r="D469" s="278"/>
      <c r="E469" s="279"/>
      <c r="F469" s="274"/>
      <c r="G469" s="275"/>
      <c r="H469" s="275"/>
      <c r="I469" s="298"/>
      <c r="J469" s="299"/>
      <c r="K469" s="299"/>
      <c r="L469" s="300"/>
      <c r="M469" s="301"/>
    </row>
    <row r="470" spans="1:13">
      <c r="A470" s="276" t="s">
        <v>137</v>
      </c>
      <c r="B470" s="277">
        <v>2101599</v>
      </c>
      <c r="C470" s="277" t="s">
        <v>495</v>
      </c>
      <c r="D470" s="278"/>
      <c r="E470" s="279"/>
      <c r="F470" s="274"/>
      <c r="G470" s="275"/>
      <c r="H470" s="275"/>
      <c r="I470" s="298"/>
      <c r="J470" s="299"/>
      <c r="K470" s="299"/>
      <c r="L470" s="300"/>
      <c r="M470" s="301"/>
    </row>
    <row r="471" s="239" customFormat="1" spans="1:13">
      <c r="A471" s="264" t="s">
        <v>135</v>
      </c>
      <c r="B471" s="265">
        <v>21016</v>
      </c>
      <c r="C471" s="266" t="s">
        <v>496</v>
      </c>
      <c r="D471" s="267"/>
      <c r="E471" s="268"/>
      <c r="F471" s="269"/>
      <c r="G471" s="267"/>
      <c r="H471" s="267"/>
      <c r="I471" s="294"/>
      <c r="J471" s="267"/>
      <c r="K471" s="295"/>
      <c r="L471" s="296"/>
      <c r="M471" s="297"/>
    </row>
    <row r="472" spans="1:13">
      <c r="A472" s="276" t="s">
        <v>137</v>
      </c>
      <c r="B472" s="277">
        <v>2101601</v>
      </c>
      <c r="C472" s="277" t="s">
        <v>497</v>
      </c>
      <c r="D472" s="278"/>
      <c r="E472" s="279"/>
      <c r="F472" s="274"/>
      <c r="G472" s="275"/>
      <c r="H472" s="275"/>
      <c r="I472" s="298"/>
      <c r="J472" s="299"/>
      <c r="K472" s="299"/>
      <c r="L472" s="300"/>
      <c r="M472" s="301"/>
    </row>
    <row r="473" s="239" customFormat="1" spans="1:13">
      <c r="A473" s="264" t="s">
        <v>135</v>
      </c>
      <c r="B473" s="265">
        <v>21017</v>
      </c>
      <c r="C473" s="266" t="s">
        <v>498</v>
      </c>
      <c r="D473" s="267"/>
      <c r="E473" s="268"/>
      <c r="F473" s="269"/>
      <c r="G473" s="267"/>
      <c r="H473" s="267"/>
      <c r="I473" s="294"/>
      <c r="J473" s="267"/>
      <c r="K473" s="295"/>
      <c r="L473" s="296"/>
      <c r="M473" s="297"/>
    </row>
    <row r="474" spans="1:13">
      <c r="A474" s="276" t="s">
        <v>137</v>
      </c>
      <c r="B474" s="277">
        <v>2101704</v>
      </c>
      <c r="C474" s="277" t="s">
        <v>499</v>
      </c>
      <c r="D474" s="278"/>
      <c r="E474" s="279"/>
      <c r="F474" s="274"/>
      <c r="G474" s="275"/>
      <c r="H474" s="275"/>
      <c r="I474" s="298"/>
      <c r="J474" s="299"/>
      <c r="K474" s="299"/>
      <c r="L474" s="300"/>
      <c r="M474" s="301"/>
    </row>
    <row r="475" s="239" customFormat="1" spans="1:13">
      <c r="A475" s="264" t="s">
        <v>135</v>
      </c>
      <c r="B475" s="265">
        <v>21018</v>
      </c>
      <c r="C475" s="266" t="s">
        <v>500</v>
      </c>
      <c r="D475" s="267"/>
      <c r="E475" s="268"/>
      <c r="F475" s="269"/>
      <c r="G475" s="267"/>
      <c r="H475" s="267"/>
      <c r="I475" s="294"/>
      <c r="J475" s="267"/>
      <c r="K475" s="295"/>
      <c r="L475" s="296"/>
      <c r="M475" s="297"/>
    </row>
    <row r="476" spans="1:13">
      <c r="A476" s="276" t="s">
        <v>137</v>
      </c>
      <c r="B476" s="277">
        <v>2101899</v>
      </c>
      <c r="C476" s="277" t="s">
        <v>501</v>
      </c>
      <c r="D476" s="278"/>
      <c r="E476" s="279"/>
      <c r="F476" s="274"/>
      <c r="G476" s="275"/>
      <c r="H476" s="275"/>
      <c r="I476" s="298"/>
      <c r="J476" s="299"/>
      <c r="K476" s="299"/>
      <c r="L476" s="300"/>
      <c r="M476" s="301"/>
    </row>
    <row r="477" s="239" customFormat="1" spans="1:13">
      <c r="A477" s="264" t="s">
        <v>135</v>
      </c>
      <c r="B477" s="265">
        <v>21019</v>
      </c>
      <c r="C477" s="266" t="s">
        <v>502</v>
      </c>
      <c r="D477" s="267"/>
      <c r="E477" s="268">
        <f>E478</f>
        <v>362</v>
      </c>
      <c r="F477" s="269"/>
      <c r="G477" s="267"/>
      <c r="H477" s="267">
        <f t="shared" ref="H477:H483" si="20">E477-G477</f>
        <v>362</v>
      </c>
      <c r="I477" s="294"/>
      <c r="J477" s="267">
        <f>J478</f>
        <v>176</v>
      </c>
      <c r="K477" s="295">
        <f>J477-D477</f>
        <v>176</v>
      </c>
      <c r="L477" s="296"/>
      <c r="M477" s="297"/>
    </row>
    <row r="478" customFormat="1" spans="1:13">
      <c r="A478" s="276" t="s">
        <v>137</v>
      </c>
      <c r="B478" s="277">
        <v>2101999</v>
      </c>
      <c r="C478" s="277" t="s">
        <v>503</v>
      </c>
      <c r="D478" s="278"/>
      <c r="E478" s="279">
        <v>362</v>
      </c>
      <c r="F478" s="274"/>
      <c r="G478" s="275"/>
      <c r="H478" s="275">
        <f t="shared" si="20"/>
        <v>362</v>
      </c>
      <c r="I478" s="298"/>
      <c r="J478" s="299">
        <v>176</v>
      </c>
      <c r="K478" s="299">
        <f>J478-D478</f>
        <v>176</v>
      </c>
      <c r="L478" s="300"/>
      <c r="M478" s="301"/>
    </row>
    <row r="479" s="239" customFormat="1" spans="1:13">
      <c r="A479" s="264" t="s">
        <v>135</v>
      </c>
      <c r="B479" s="265">
        <v>21099</v>
      </c>
      <c r="C479" s="266" t="s">
        <v>504</v>
      </c>
      <c r="D479" s="267"/>
      <c r="E479" s="268">
        <f>E480</f>
        <v>8</v>
      </c>
      <c r="F479" s="269"/>
      <c r="G479" s="267">
        <f>G480</f>
        <v>0</v>
      </c>
      <c r="H479" s="267">
        <f t="shared" si="20"/>
        <v>8</v>
      </c>
      <c r="I479" s="294"/>
      <c r="J479" s="267">
        <f>J480</f>
        <v>0</v>
      </c>
      <c r="K479" s="295"/>
      <c r="L479" s="296"/>
      <c r="M479" s="297"/>
    </row>
    <row r="480" spans="1:13">
      <c r="A480" s="276" t="s">
        <v>137</v>
      </c>
      <c r="B480" s="277">
        <v>2109999</v>
      </c>
      <c r="C480" s="277" t="s">
        <v>505</v>
      </c>
      <c r="D480" s="278"/>
      <c r="E480" s="279">
        <v>8</v>
      </c>
      <c r="F480" s="274"/>
      <c r="G480" s="275"/>
      <c r="H480" s="275">
        <f t="shared" si="20"/>
        <v>8</v>
      </c>
      <c r="I480" s="298"/>
      <c r="J480" s="299"/>
      <c r="K480" s="299"/>
      <c r="L480" s="300"/>
      <c r="M480" s="301"/>
    </row>
    <row r="481" s="238" customFormat="1" spans="1:13">
      <c r="A481" s="259" t="s">
        <v>133</v>
      </c>
      <c r="B481" s="260">
        <v>211</v>
      </c>
      <c r="C481" s="260" t="s">
        <v>506</v>
      </c>
      <c r="D481" s="261">
        <f>D482+D484+D486+D490+D495+D497+D499+D501+D503+D505+D507+D509+D511+D513</f>
        <v>200</v>
      </c>
      <c r="E481" s="262">
        <f>E482+E484+E486+E490+E495+E497+E499+E501+E503+E505+E507+E509+E511+E513</f>
        <v>3635</v>
      </c>
      <c r="F481" s="263">
        <f>E481/D481*100</f>
        <v>1817.5</v>
      </c>
      <c r="G481" s="262">
        <f>G482+G484+G486+G490+G495+G497+G499+G501+G503+G505+G507+G509+G511+G513</f>
        <v>1122</v>
      </c>
      <c r="H481" s="262">
        <f t="shared" si="20"/>
        <v>2513</v>
      </c>
      <c r="I481" s="291">
        <f>H481/G481*100</f>
        <v>223.97504456328</v>
      </c>
      <c r="J481" s="262">
        <f>J482+J484+J486+J490+J495+J497+J499+J501+J503+J505+J507+J509+J511+J513</f>
        <v>38</v>
      </c>
      <c r="K481" s="292">
        <f>J481-D481</f>
        <v>-162</v>
      </c>
      <c r="L481" s="293">
        <f>K481/D481*100</f>
        <v>-81</v>
      </c>
      <c r="M481" s="292"/>
    </row>
    <row r="482" s="239" customFormat="1" spans="1:13">
      <c r="A482" s="264" t="s">
        <v>135</v>
      </c>
      <c r="B482" s="265">
        <v>21101</v>
      </c>
      <c r="C482" s="266" t="s">
        <v>507</v>
      </c>
      <c r="D482" s="267"/>
      <c r="E482" s="268"/>
      <c r="F482" s="269"/>
      <c r="G482" s="267">
        <f>G483</f>
        <v>18</v>
      </c>
      <c r="H482" s="267">
        <f t="shared" si="20"/>
        <v>-18</v>
      </c>
      <c r="I482" s="294">
        <f>H482/G482*100</f>
        <v>-100</v>
      </c>
      <c r="J482" s="267"/>
      <c r="K482" s="295"/>
      <c r="L482" s="296"/>
      <c r="M482" s="297"/>
    </row>
    <row r="483" spans="1:13">
      <c r="A483" s="276" t="s">
        <v>137</v>
      </c>
      <c r="B483" s="304">
        <v>2110103</v>
      </c>
      <c r="C483" s="305" t="s">
        <v>140</v>
      </c>
      <c r="D483" s="278"/>
      <c r="E483" s="279"/>
      <c r="F483" s="274"/>
      <c r="G483" s="275">
        <v>18</v>
      </c>
      <c r="H483" s="275">
        <f t="shared" si="20"/>
        <v>-18</v>
      </c>
      <c r="I483" s="298">
        <f>H483/G483*100</f>
        <v>-100</v>
      </c>
      <c r="J483" s="299"/>
      <c r="K483" s="299"/>
      <c r="L483" s="300"/>
      <c r="M483" s="301"/>
    </row>
    <row r="484" s="239" customFormat="1" spans="1:13">
      <c r="A484" s="264" t="s">
        <v>135</v>
      </c>
      <c r="B484" s="265">
        <v>21102</v>
      </c>
      <c r="C484" s="266" t="s">
        <v>508</v>
      </c>
      <c r="D484" s="267"/>
      <c r="E484" s="268"/>
      <c r="F484" s="269"/>
      <c r="G484" s="267"/>
      <c r="H484" s="267"/>
      <c r="I484" s="294"/>
      <c r="J484" s="267"/>
      <c r="K484" s="295"/>
      <c r="L484" s="296"/>
      <c r="M484" s="297"/>
    </row>
    <row r="485" spans="1:13">
      <c r="A485" s="276" t="s">
        <v>137</v>
      </c>
      <c r="B485" s="277">
        <v>2110299</v>
      </c>
      <c r="C485" s="277" t="s">
        <v>509</v>
      </c>
      <c r="D485" s="278"/>
      <c r="E485" s="279"/>
      <c r="F485" s="274"/>
      <c r="G485" s="275"/>
      <c r="H485" s="275"/>
      <c r="I485" s="298"/>
      <c r="J485" s="299"/>
      <c r="K485" s="299"/>
      <c r="L485" s="300"/>
      <c r="M485" s="301"/>
    </row>
    <row r="486" s="239" customFormat="1" spans="1:13">
      <c r="A486" s="264" t="s">
        <v>135</v>
      </c>
      <c r="B486" s="265">
        <v>21103</v>
      </c>
      <c r="C486" s="266" t="s">
        <v>510</v>
      </c>
      <c r="D486" s="267">
        <f>SUM(D487:D489)</f>
        <v>200</v>
      </c>
      <c r="E486" s="268">
        <f>SUM(E487:E489)</f>
        <v>1530</v>
      </c>
      <c r="F486" s="269">
        <f>E486/D486*100</f>
        <v>765</v>
      </c>
      <c r="G486" s="267">
        <f>SUM(G487:G489)</f>
        <v>1024</v>
      </c>
      <c r="H486" s="267">
        <f>E486-G486</f>
        <v>506</v>
      </c>
      <c r="I486" s="294">
        <f>H486/G486*100</f>
        <v>49.4140625</v>
      </c>
      <c r="J486" s="267">
        <f>SUM(J487:J489)</f>
        <v>38</v>
      </c>
      <c r="K486" s="295">
        <f>J486-D486</f>
        <v>-162</v>
      </c>
      <c r="L486" s="296">
        <f>K486/D486*100</f>
        <v>-81</v>
      </c>
      <c r="M486" s="297"/>
    </row>
    <row r="487" spans="1:13">
      <c r="A487" s="276" t="s">
        <v>137</v>
      </c>
      <c r="B487" s="277">
        <v>2110301</v>
      </c>
      <c r="C487" s="277" t="s">
        <v>511</v>
      </c>
      <c r="D487" s="278"/>
      <c r="E487" s="279"/>
      <c r="F487" s="274"/>
      <c r="G487" s="275"/>
      <c r="H487" s="275"/>
      <c r="I487" s="298"/>
      <c r="J487" s="299"/>
      <c r="K487" s="299"/>
      <c r="L487" s="300"/>
      <c r="M487" s="301"/>
    </row>
    <row r="488" spans="1:13">
      <c r="A488" s="276" t="s">
        <v>137</v>
      </c>
      <c r="B488" s="277">
        <v>2110302</v>
      </c>
      <c r="C488" s="277" t="s">
        <v>512</v>
      </c>
      <c r="D488" s="278"/>
      <c r="E488" s="279">
        <v>393</v>
      </c>
      <c r="F488" s="274"/>
      <c r="G488" s="275">
        <v>784</v>
      </c>
      <c r="H488" s="275">
        <f>E488-G488</f>
        <v>-391</v>
      </c>
      <c r="I488" s="298">
        <f>H488/G488*100</f>
        <v>-49.8724489795918</v>
      </c>
      <c r="J488" s="299"/>
      <c r="K488" s="299"/>
      <c r="L488" s="300"/>
      <c r="M488" s="301"/>
    </row>
    <row r="489" spans="1:13">
      <c r="A489" s="276" t="s">
        <v>137</v>
      </c>
      <c r="B489" s="277">
        <v>2110399</v>
      </c>
      <c r="C489" s="277" t="s">
        <v>513</v>
      </c>
      <c r="D489" s="278">
        <v>200</v>
      </c>
      <c r="E489" s="279">
        <v>1137</v>
      </c>
      <c r="F489" s="274">
        <f>E489/D489*100</f>
        <v>568.5</v>
      </c>
      <c r="G489" s="275">
        <v>240</v>
      </c>
      <c r="H489" s="275">
        <f>E489-G489</f>
        <v>897</v>
      </c>
      <c r="I489" s="298">
        <f>H489/G489*100</f>
        <v>373.75</v>
      </c>
      <c r="J489" s="299">
        <v>38</v>
      </c>
      <c r="K489" s="299">
        <f>J489-D489</f>
        <v>-162</v>
      </c>
      <c r="L489" s="300">
        <f>K489/D489*100</f>
        <v>-81</v>
      </c>
      <c r="M489" s="301"/>
    </row>
    <row r="490" s="239" customFormat="1" spans="1:13">
      <c r="A490" s="264" t="s">
        <v>135</v>
      </c>
      <c r="B490" s="265">
        <v>21104</v>
      </c>
      <c r="C490" s="266" t="s">
        <v>514</v>
      </c>
      <c r="D490" s="267"/>
      <c r="E490" s="268"/>
      <c r="F490" s="269"/>
      <c r="G490" s="267">
        <f>SUM(G491:G494)</f>
        <v>80</v>
      </c>
      <c r="H490" s="267">
        <f>E490-G490</f>
        <v>-80</v>
      </c>
      <c r="I490" s="294">
        <f>H490/G490*100</f>
        <v>-100</v>
      </c>
      <c r="J490" s="267"/>
      <c r="K490" s="295"/>
      <c r="L490" s="296"/>
      <c r="M490" s="297"/>
    </row>
    <row r="491" spans="1:13">
      <c r="A491" s="276" t="s">
        <v>137</v>
      </c>
      <c r="B491" s="277">
        <v>2110401</v>
      </c>
      <c r="C491" s="277" t="s">
        <v>515</v>
      </c>
      <c r="D491" s="278"/>
      <c r="E491" s="279"/>
      <c r="F491" s="274"/>
      <c r="G491" s="275"/>
      <c r="H491" s="275"/>
      <c r="I491" s="298"/>
      <c r="J491" s="299"/>
      <c r="K491" s="299"/>
      <c r="L491" s="300"/>
      <c r="M491" s="301"/>
    </row>
    <row r="492" spans="1:13">
      <c r="A492" s="276" t="s">
        <v>137</v>
      </c>
      <c r="B492" s="277">
        <v>2110402</v>
      </c>
      <c r="C492" s="277" t="s">
        <v>516</v>
      </c>
      <c r="D492" s="278"/>
      <c r="E492" s="279"/>
      <c r="F492" s="274"/>
      <c r="G492" s="275">
        <v>80</v>
      </c>
      <c r="H492" s="275">
        <f>E492-G492</f>
        <v>-80</v>
      </c>
      <c r="I492" s="298">
        <f>H492/G492*100</f>
        <v>-100</v>
      </c>
      <c r="J492" s="299"/>
      <c r="K492" s="299"/>
      <c r="L492" s="300"/>
      <c r="M492" s="301"/>
    </row>
    <row r="493" spans="1:13">
      <c r="A493" s="276" t="s">
        <v>137</v>
      </c>
      <c r="B493" s="277">
        <v>2110404</v>
      </c>
      <c r="C493" s="277" t="s">
        <v>517</v>
      </c>
      <c r="D493" s="278"/>
      <c r="E493" s="279"/>
      <c r="F493" s="274"/>
      <c r="G493" s="275"/>
      <c r="H493" s="275"/>
      <c r="I493" s="298"/>
      <c r="J493" s="299"/>
      <c r="K493" s="299"/>
      <c r="L493" s="300"/>
      <c r="M493" s="301"/>
    </row>
    <row r="494" spans="1:13">
      <c r="A494" s="276" t="s">
        <v>137</v>
      </c>
      <c r="B494" s="277">
        <v>2110405</v>
      </c>
      <c r="C494" s="277" t="s">
        <v>518</v>
      </c>
      <c r="D494" s="278"/>
      <c r="E494" s="279"/>
      <c r="F494" s="274"/>
      <c r="G494" s="275"/>
      <c r="H494" s="275"/>
      <c r="I494" s="298"/>
      <c r="J494" s="299"/>
      <c r="K494" s="299"/>
      <c r="L494" s="300"/>
      <c r="M494" s="301"/>
    </row>
    <row r="495" s="239" customFormat="1" spans="1:13">
      <c r="A495" s="264" t="s">
        <v>135</v>
      </c>
      <c r="B495" s="265">
        <v>21105</v>
      </c>
      <c r="C495" s="266" t="s">
        <v>519</v>
      </c>
      <c r="D495" s="267"/>
      <c r="E495" s="268">
        <f>E496</f>
        <v>314</v>
      </c>
      <c r="F495" s="269"/>
      <c r="G495" s="267"/>
      <c r="H495" s="267">
        <f>E495-G495</f>
        <v>314</v>
      </c>
      <c r="I495" s="294"/>
      <c r="J495" s="267"/>
      <c r="K495" s="295"/>
      <c r="L495" s="296"/>
      <c r="M495" s="297"/>
    </row>
    <row r="496" spans="1:13">
      <c r="A496" s="276" t="s">
        <v>137</v>
      </c>
      <c r="B496" s="277">
        <v>2110501</v>
      </c>
      <c r="C496" s="277" t="s">
        <v>520</v>
      </c>
      <c r="D496" s="278"/>
      <c r="E496" s="279">
        <v>314</v>
      </c>
      <c r="F496" s="274"/>
      <c r="G496" s="275"/>
      <c r="H496" s="275">
        <f>E496-G496</f>
        <v>314</v>
      </c>
      <c r="I496" s="298"/>
      <c r="J496" s="299"/>
      <c r="K496" s="299"/>
      <c r="L496" s="300"/>
      <c r="M496" s="301"/>
    </row>
    <row r="497" s="239" customFormat="1" spans="1:13">
      <c r="A497" s="264" t="s">
        <v>135</v>
      </c>
      <c r="B497" s="265">
        <v>21107</v>
      </c>
      <c r="C497" s="266" t="s">
        <v>521</v>
      </c>
      <c r="D497" s="267"/>
      <c r="E497" s="268"/>
      <c r="F497" s="269"/>
      <c r="G497" s="267"/>
      <c r="H497" s="267"/>
      <c r="I497" s="294"/>
      <c r="J497" s="267"/>
      <c r="K497" s="295"/>
      <c r="L497" s="296"/>
      <c r="M497" s="297"/>
    </row>
    <row r="498" spans="1:13">
      <c r="A498" s="276" t="s">
        <v>137</v>
      </c>
      <c r="B498" s="277">
        <v>2110799</v>
      </c>
      <c r="C498" s="277" t="s">
        <v>522</v>
      </c>
      <c r="D498" s="278"/>
      <c r="E498" s="279"/>
      <c r="F498" s="274"/>
      <c r="G498" s="275"/>
      <c r="H498" s="275"/>
      <c r="I498" s="298"/>
      <c r="J498" s="299"/>
      <c r="K498" s="299"/>
      <c r="L498" s="300"/>
      <c r="M498" s="301"/>
    </row>
    <row r="499" s="239" customFormat="1" spans="1:13">
      <c r="A499" s="264" t="s">
        <v>135</v>
      </c>
      <c r="B499" s="265">
        <v>21108</v>
      </c>
      <c r="C499" s="266" t="s">
        <v>523</v>
      </c>
      <c r="D499" s="267"/>
      <c r="E499" s="268"/>
      <c r="F499" s="269"/>
      <c r="G499" s="267"/>
      <c r="H499" s="267"/>
      <c r="I499" s="294"/>
      <c r="J499" s="267"/>
      <c r="K499" s="295"/>
      <c r="L499" s="296"/>
      <c r="M499" s="297"/>
    </row>
    <row r="500" spans="1:13">
      <c r="A500" s="276" t="s">
        <v>137</v>
      </c>
      <c r="B500" s="277">
        <v>2110899</v>
      </c>
      <c r="C500" s="277" t="s">
        <v>524</v>
      </c>
      <c r="D500" s="278"/>
      <c r="E500" s="279"/>
      <c r="F500" s="274"/>
      <c r="G500" s="275"/>
      <c r="H500" s="275"/>
      <c r="I500" s="298"/>
      <c r="J500" s="299"/>
      <c r="K500" s="299"/>
      <c r="L500" s="300"/>
      <c r="M500" s="301"/>
    </row>
    <row r="501" s="239" customFormat="1" spans="1:13">
      <c r="A501" s="264" t="s">
        <v>135</v>
      </c>
      <c r="B501" s="265">
        <v>21109</v>
      </c>
      <c r="C501" s="266" t="s">
        <v>525</v>
      </c>
      <c r="D501" s="267"/>
      <c r="E501" s="268"/>
      <c r="F501" s="269"/>
      <c r="G501" s="267"/>
      <c r="H501" s="267"/>
      <c r="I501" s="294"/>
      <c r="J501" s="267"/>
      <c r="K501" s="295"/>
      <c r="L501" s="296"/>
      <c r="M501" s="297"/>
    </row>
    <row r="502" spans="1:13">
      <c r="A502" s="276" t="s">
        <v>137</v>
      </c>
      <c r="B502" s="277">
        <v>2110901</v>
      </c>
      <c r="C502" s="277" t="s">
        <v>526</v>
      </c>
      <c r="D502" s="278"/>
      <c r="E502" s="279"/>
      <c r="F502" s="274"/>
      <c r="G502" s="275"/>
      <c r="H502" s="275"/>
      <c r="I502" s="298"/>
      <c r="J502" s="299"/>
      <c r="K502" s="299"/>
      <c r="L502" s="300"/>
      <c r="M502" s="301"/>
    </row>
    <row r="503" s="239" customFormat="1" spans="1:13">
      <c r="A503" s="264" t="s">
        <v>135</v>
      </c>
      <c r="B503" s="265">
        <v>21110</v>
      </c>
      <c r="C503" s="266" t="s">
        <v>527</v>
      </c>
      <c r="D503" s="267"/>
      <c r="E503" s="268"/>
      <c r="F503" s="269"/>
      <c r="G503" s="267"/>
      <c r="H503" s="267"/>
      <c r="I503" s="294"/>
      <c r="J503" s="267"/>
      <c r="K503" s="295"/>
      <c r="L503" s="296"/>
      <c r="M503" s="297"/>
    </row>
    <row r="504" spans="1:13">
      <c r="A504" s="276" t="s">
        <v>137</v>
      </c>
      <c r="B504" s="277">
        <v>2111001</v>
      </c>
      <c r="C504" s="277" t="s">
        <v>528</v>
      </c>
      <c r="D504" s="278"/>
      <c r="E504" s="279"/>
      <c r="F504" s="274"/>
      <c r="G504" s="275"/>
      <c r="H504" s="275"/>
      <c r="I504" s="298"/>
      <c r="J504" s="299"/>
      <c r="K504" s="299"/>
      <c r="L504" s="300"/>
      <c r="M504" s="301"/>
    </row>
    <row r="505" s="239" customFormat="1" spans="1:13">
      <c r="A505" s="264" t="s">
        <v>135</v>
      </c>
      <c r="B505" s="265">
        <v>21111</v>
      </c>
      <c r="C505" s="266" t="s">
        <v>529</v>
      </c>
      <c r="D505" s="267"/>
      <c r="E505" s="268"/>
      <c r="F505" s="269"/>
      <c r="G505" s="267"/>
      <c r="H505" s="267"/>
      <c r="I505" s="294"/>
      <c r="J505" s="267"/>
      <c r="K505" s="295"/>
      <c r="L505" s="296"/>
      <c r="M505" s="297"/>
    </row>
    <row r="506" spans="1:13">
      <c r="A506" s="276" t="s">
        <v>137</v>
      </c>
      <c r="B506" s="277">
        <v>2111103</v>
      </c>
      <c r="C506" s="277" t="s">
        <v>530</v>
      </c>
      <c r="D506" s="278"/>
      <c r="E506" s="279"/>
      <c r="F506" s="274"/>
      <c r="G506" s="275"/>
      <c r="H506" s="275"/>
      <c r="I506" s="298"/>
      <c r="J506" s="299"/>
      <c r="K506" s="299"/>
      <c r="L506" s="300"/>
      <c r="M506" s="301"/>
    </row>
    <row r="507" s="239" customFormat="1" spans="1:13">
      <c r="A507" s="264" t="s">
        <v>135</v>
      </c>
      <c r="B507" s="265">
        <v>21112</v>
      </c>
      <c r="C507" s="266" t="s">
        <v>531</v>
      </c>
      <c r="D507" s="267"/>
      <c r="E507" s="268"/>
      <c r="F507" s="269"/>
      <c r="G507" s="267"/>
      <c r="H507" s="267"/>
      <c r="I507" s="294"/>
      <c r="J507" s="267"/>
      <c r="K507" s="295"/>
      <c r="L507" s="296"/>
      <c r="M507" s="297"/>
    </row>
    <row r="508" spans="1:13">
      <c r="A508" s="276" t="s">
        <v>137</v>
      </c>
      <c r="B508" s="277">
        <v>2111201</v>
      </c>
      <c r="C508" s="277" t="s">
        <v>532</v>
      </c>
      <c r="D508" s="278"/>
      <c r="E508" s="279"/>
      <c r="F508" s="274"/>
      <c r="G508" s="275"/>
      <c r="H508" s="275"/>
      <c r="I508" s="298"/>
      <c r="J508" s="299"/>
      <c r="K508" s="299"/>
      <c r="L508" s="300"/>
      <c r="M508" s="301"/>
    </row>
    <row r="509" s="239" customFormat="1" spans="1:13">
      <c r="A509" s="264" t="s">
        <v>135</v>
      </c>
      <c r="B509" s="265">
        <v>21113</v>
      </c>
      <c r="C509" s="266" t="s">
        <v>533</v>
      </c>
      <c r="D509" s="267"/>
      <c r="E509" s="268"/>
      <c r="F509" s="269"/>
      <c r="G509" s="267"/>
      <c r="H509" s="267"/>
      <c r="I509" s="294"/>
      <c r="J509" s="267"/>
      <c r="K509" s="295"/>
      <c r="L509" s="296"/>
      <c r="M509" s="297"/>
    </row>
    <row r="510" spans="1:13">
      <c r="A510" s="276" t="s">
        <v>137</v>
      </c>
      <c r="B510" s="277">
        <v>2111301</v>
      </c>
      <c r="C510" s="277" t="s">
        <v>534</v>
      </c>
      <c r="D510" s="278"/>
      <c r="E510" s="279"/>
      <c r="F510" s="274"/>
      <c r="G510" s="275"/>
      <c r="H510" s="275"/>
      <c r="I510" s="298"/>
      <c r="J510" s="299"/>
      <c r="K510" s="299"/>
      <c r="L510" s="300"/>
      <c r="M510" s="301"/>
    </row>
    <row r="511" s="239" customFormat="1" spans="1:13">
      <c r="A511" s="264" t="s">
        <v>135</v>
      </c>
      <c r="B511" s="265">
        <v>21114</v>
      </c>
      <c r="C511" s="266" t="s">
        <v>535</v>
      </c>
      <c r="D511" s="267"/>
      <c r="E511" s="268"/>
      <c r="F511" s="269"/>
      <c r="G511" s="267"/>
      <c r="H511" s="267"/>
      <c r="I511" s="294"/>
      <c r="J511" s="267"/>
      <c r="K511" s="295"/>
      <c r="L511" s="296"/>
      <c r="M511" s="297"/>
    </row>
    <row r="512" spans="1:13">
      <c r="A512" s="276" t="s">
        <v>137</v>
      </c>
      <c r="B512" s="277">
        <v>2111499</v>
      </c>
      <c r="C512" s="277" t="s">
        <v>536</v>
      </c>
      <c r="D512" s="278"/>
      <c r="E512" s="279"/>
      <c r="F512" s="274"/>
      <c r="G512" s="275"/>
      <c r="H512" s="275"/>
      <c r="I512" s="298"/>
      <c r="J512" s="299"/>
      <c r="K512" s="299"/>
      <c r="L512" s="300"/>
      <c r="M512" s="301"/>
    </row>
    <row r="513" s="239" customFormat="1" spans="1:13">
      <c r="A513" s="264" t="s">
        <v>135</v>
      </c>
      <c r="B513" s="265">
        <v>21199</v>
      </c>
      <c r="C513" s="266" t="s">
        <v>537</v>
      </c>
      <c r="D513" s="267"/>
      <c r="E513" s="268">
        <f>E514</f>
        <v>1791</v>
      </c>
      <c r="F513" s="269"/>
      <c r="G513" s="267"/>
      <c r="H513" s="267">
        <f t="shared" ref="H513:H519" si="21">E513-G513</f>
        <v>1791</v>
      </c>
      <c r="I513" s="294"/>
      <c r="J513" s="267"/>
      <c r="K513" s="295"/>
      <c r="L513" s="296"/>
      <c r="M513" s="297"/>
    </row>
    <row r="514" spans="1:13">
      <c r="A514" s="276" t="s">
        <v>137</v>
      </c>
      <c r="B514" s="277">
        <v>2119999</v>
      </c>
      <c r="C514" s="277" t="s">
        <v>538</v>
      </c>
      <c r="D514" s="278"/>
      <c r="E514" s="279">
        <v>1791</v>
      </c>
      <c r="F514" s="274"/>
      <c r="G514" s="275"/>
      <c r="H514" s="275">
        <f t="shared" si="21"/>
        <v>1791</v>
      </c>
      <c r="I514" s="298"/>
      <c r="J514" s="299"/>
      <c r="K514" s="299"/>
      <c r="L514" s="300"/>
      <c r="M514" s="301"/>
    </row>
    <row r="515" s="238" customFormat="1" spans="1:13">
      <c r="A515" s="259" t="s">
        <v>133</v>
      </c>
      <c r="B515" s="260">
        <v>212</v>
      </c>
      <c r="C515" s="260" t="s">
        <v>539</v>
      </c>
      <c r="D515" s="261">
        <f>D516+D522+D524+D527+D529+D531</f>
        <v>676</v>
      </c>
      <c r="E515" s="262">
        <f t="shared" ref="E515:J515" si="22">E516+E522+E524+E527+E529+E531</f>
        <v>2018</v>
      </c>
      <c r="F515" s="263">
        <f>E515/D515*100</f>
        <v>298.520710059172</v>
      </c>
      <c r="G515" s="262">
        <f>G516+G522+G524+G527+G529+G531</f>
        <v>974</v>
      </c>
      <c r="H515" s="262">
        <f t="shared" si="21"/>
        <v>1044</v>
      </c>
      <c r="I515" s="291">
        <f>H515/G515*100</f>
        <v>107.186858316222</v>
      </c>
      <c r="J515" s="262">
        <f t="shared" si="22"/>
        <v>611</v>
      </c>
      <c r="K515" s="292">
        <f>J515-D515</f>
        <v>-65</v>
      </c>
      <c r="L515" s="293">
        <f>K515/D515*100</f>
        <v>-9.61538461538462</v>
      </c>
      <c r="M515" s="292"/>
    </row>
    <row r="516" s="239" customFormat="1" spans="1:13">
      <c r="A516" s="264" t="s">
        <v>135</v>
      </c>
      <c r="B516" s="265">
        <v>21201</v>
      </c>
      <c r="C516" s="266" t="s">
        <v>540</v>
      </c>
      <c r="D516" s="267">
        <f>SUM(D517:D521)</f>
        <v>579</v>
      </c>
      <c r="E516" s="268">
        <f>SUM(E517:E521)</f>
        <v>687</v>
      </c>
      <c r="F516" s="269">
        <f>E516/D516*100</f>
        <v>118.652849740933</v>
      </c>
      <c r="G516" s="267">
        <f>SUM(G517:G521)</f>
        <v>360</v>
      </c>
      <c r="H516" s="267">
        <f t="shared" si="21"/>
        <v>327</v>
      </c>
      <c r="I516" s="294">
        <f>H516/G516*100</f>
        <v>90.8333333333333</v>
      </c>
      <c r="J516" s="267">
        <f>SUM(J517:J521)</f>
        <v>556</v>
      </c>
      <c r="K516" s="295">
        <f>J516-D516</f>
        <v>-23</v>
      </c>
      <c r="L516" s="296">
        <f>K516/D516*100</f>
        <v>-3.97236614853195</v>
      </c>
      <c r="M516" s="297"/>
    </row>
    <row r="517" s="216" customFormat="1" spans="1:13">
      <c r="A517" s="270" t="s">
        <v>137</v>
      </c>
      <c r="B517" s="271">
        <v>2120101</v>
      </c>
      <c r="C517" s="271" t="s">
        <v>138</v>
      </c>
      <c r="D517" s="278">
        <f>234+156</f>
        <v>390</v>
      </c>
      <c r="E517" s="275">
        <v>307</v>
      </c>
      <c r="F517" s="274">
        <f>E517/D517*100</f>
        <v>78.7179487179487</v>
      </c>
      <c r="G517" s="275">
        <v>288</v>
      </c>
      <c r="H517" s="275">
        <f t="shared" si="21"/>
        <v>19</v>
      </c>
      <c r="I517" s="298">
        <f>H517/G517*100</f>
        <v>6.59722222222222</v>
      </c>
      <c r="J517" s="299">
        <v>469</v>
      </c>
      <c r="K517" s="299">
        <f>J517-D517</f>
        <v>79</v>
      </c>
      <c r="L517" s="300">
        <f>K517/D517*100</f>
        <v>20.2564102564103</v>
      </c>
      <c r="M517" s="278"/>
    </row>
    <row r="518" spans="1:13">
      <c r="A518" s="276" t="s">
        <v>137</v>
      </c>
      <c r="B518" s="277">
        <v>2120102</v>
      </c>
      <c r="C518" s="277" t="s">
        <v>139</v>
      </c>
      <c r="D518" s="278"/>
      <c r="E518" s="279"/>
      <c r="F518" s="274"/>
      <c r="G518" s="275">
        <v>18</v>
      </c>
      <c r="H518" s="275">
        <f t="shared" si="21"/>
        <v>-18</v>
      </c>
      <c r="I518" s="298">
        <f>H518/G518*100</f>
        <v>-100</v>
      </c>
      <c r="J518" s="299"/>
      <c r="K518" s="299"/>
      <c r="L518" s="300"/>
      <c r="M518" s="301"/>
    </row>
    <row r="519" spans="1:13">
      <c r="A519" s="276" t="s">
        <v>137</v>
      </c>
      <c r="B519" s="277">
        <v>2120103</v>
      </c>
      <c r="C519" s="277" t="s">
        <v>140</v>
      </c>
      <c r="D519" s="278">
        <v>85</v>
      </c>
      <c r="E519" s="279">
        <v>187</v>
      </c>
      <c r="F519" s="274">
        <f>E519/D519*100</f>
        <v>220</v>
      </c>
      <c r="G519" s="275">
        <v>38</v>
      </c>
      <c r="H519" s="275">
        <f t="shared" si="21"/>
        <v>149</v>
      </c>
      <c r="I519" s="298">
        <f>H519/G519*100</f>
        <v>392.105263157895</v>
      </c>
      <c r="J519" s="299">
        <v>87</v>
      </c>
      <c r="K519" s="299">
        <f>J519-D519</f>
        <v>2</v>
      </c>
      <c r="L519" s="300">
        <f>K519/D519*100</f>
        <v>2.35294117647059</v>
      </c>
      <c r="M519" s="301"/>
    </row>
    <row r="520" spans="1:13">
      <c r="A520" s="276" t="s">
        <v>137</v>
      </c>
      <c r="B520" s="277">
        <v>2120104</v>
      </c>
      <c r="C520" s="277" t="s">
        <v>541</v>
      </c>
      <c r="D520" s="278"/>
      <c r="E520" s="279"/>
      <c r="F520" s="274"/>
      <c r="G520" s="275"/>
      <c r="H520" s="275"/>
      <c r="I520" s="298"/>
      <c r="J520" s="299"/>
      <c r="K520" s="299"/>
      <c r="L520" s="300"/>
      <c r="M520" s="301"/>
    </row>
    <row r="521" spans="1:13">
      <c r="A521" s="276" t="s">
        <v>137</v>
      </c>
      <c r="B521" s="277">
        <v>2120199</v>
      </c>
      <c r="C521" s="277" t="s">
        <v>542</v>
      </c>
      <c r="D521" s="278">
        <v>104</v>
      </c>
      <c r="E521" s="279">
        <v>193</v>
      </c>
      <c r="F521" s="274">
        <f>E521/D521*100</f>
        <v>185.576923076923</v>
      </c>
      <c r="G521" s="275">
        <v>16</v>
      </c>
      <c r="H521" s="275">
        <f t="shared" ref="H520:H583" si="23">E521-G521</f>
        <v>177</v>
      </c>
      <c r="I521" s="298">
        <f>H521/G521*100</f>
        <v>1106.25</v>
      </c>
      <c r="J521" s="299"/>
      <c r="K521" s="299">
        <f>J521-D521</f>
        <v>-104</v>
      </c>
      <c r="L521" s="300">
        <f>K521/D521*100</f>
        <v>-100</v>
      </c>
      <c r="M521" s="301"/>
    </row>
    <row r="522" s="239" customFormat="1" spans="1:13">
      <c r="A522" s="264" t="s">
        <v>135</v>
      </c>
      <c r="B522" s="265">
        <v>21202</v>
      </c>
      <c r="C522" s="266" t="s">
        <v>543</v>
      </c>
      <c r="D522" s="267">
        <f>D523</f>
        <v>44</v>
      </c>
      <c r="E522" s="268">
        <f>E523</f>
        <v>23</v>
      </c>
      <c r="F522" s="269">
        <f>E522/D522*100</f>
        <v>52.2727272727273</v>
      </c>
      <c r="G522" s="267"/>
      <c r="H522" s="267">
        <f t="shared" si="23"/>
        <v>23</v>
      </c>
      <c r="I522" s="294"/>
      <c r="J522" s="267">
        <f>J523</f>
        <v>0</v>
      </c>
      <c r="K522" s="295">
        <f>J522-D522</f>
        <v>-44</v>
      </c>
      <c r="L522" s="296">
        <f>K522/D522*100</f>
        <v>-100</v>
      </c>
      <c r="M522" s="297"/>
    </row>
    <row r="523" spans="1:13">
      <c r="A523" s="276" t="s">
        <v>137</v>
      </c>
      <c r="B523" s="277">
        <v>2120201</v>
      </c>
      <c r="C523" s="277" t="s">
        <v>544</v>
      </c>
      <c r="D523" s="278">
        <v>44</v>
      </c>
      <c r="E523" s="279">
        <v>23</v>
      </c>
      <c r="F523" s="274">
        <f>E523/D523*100</f>
        <v>52.2727272727273</v>
      </c>
      <c r="G523" s="275"/>
      <c r="H523" s="275">
        <f t="shared" si="23"/>
        <v>23</v>
      </c>
      <c r="I523" s="298"/>
      <c r="J523" s="299"/>
      <c r="K523" s="299">
        <f>J523-D523</f>
        <v>-44</v>
      </c>
      <c r="L523" s="300">
        <f>K523/D523*100</f>
        <v>-100</v>
      </c>
      <c r="M523" s="301"/>
    </row>
    <row r="524" s="239" customFormat="1" spans="1:13">
      <c r="A524" s="264" t="s">
        <v>135</v>
      </c>
      <c r="B524" s="265">
        <v>21203</v>
      </c>
      <c r="C524" s="266" t="s">
        <v>545</v>
      </c>
      <c r="D524" s="267"/>
      <c r="E524" s="268">
        <f>E525</f>
        <v>1195</v>
      </c>
      <c r="F524" s="269"/>
      <c r="G524" s="267">
        <f>SUM(G525:G526)</f>
        <v>0</v>
      </c>
      <c r="H524" s="267">
        <f t="shared" si="23"/>
        <v>1195</v>
      </c>
      <c r="I524" s="294"/>
      <c r="J524" s="267"/>
      <c r="K524" s="295"/>
      <c r="L524" s="296"/>
      <c r="M524" s="297"/>
    </row>
    <row r="525" spans="1:13">
      <c r="A525" s="276" t="s">
        <v>137</v>
      </c>
      <c r="B525" s="277">
        <v>2120303</v>
      </c>
      <c r="C525" s="277" t="s">
        <v>546</v>
      </c>
      <c r="D525" s="278"/>
      <c r="E525" s="279">
        <v>1195</v>
      </c>
      <c r="F525" s="274"/>
      <c r="G525" s="275"/>
      <c r="H525" s="275">
        <f t="shared" si="23"/>
        <v>1195</v>
      </c>
      <c r="I525" s="298"/>
      <c r="J525" s="299"/>
      <c r="K525" s="299"/>
      <c r="L525" s="300"/>
      <c r="M525" s="301"/>
    </row>
    <row r="526" spans="1:13">
      <c r="A526" s="276" t="s">
        <v>137</v>
      </c>
      <c r="B526" s="277">
        <v>2120399</v>
      </c>
      <c r="C526" s="277" t="s">
        <v>547</v>
      </c>
      <c r="D526" s="278"/>
      <c r="E526" s="279"/>
      <c r="F526" s="274"/>
      <c r="G526" s="275"/>
      <c r="H526" s="275"/>
      <c r="I526" s="298"/>
      <c r="J526" s="299"/>
      <c r="K526" s="299"/>
      <c r="L526" s="300"/>
      <c r="M526" s="301"/>
    </row>
    <row r="527" s="239" customFormat="1" spans="1:13">
      <c r="A527" s="264" t="s">
        <v>135</v>
      </c>
      <c r="B527" s="265">
        <v>21205</v>
      </c>
      <c r="C527" s="266" t="s">
        <v>548</v>
      </c>
      <c r="D527" s="267">
        <f>D528</f>
        <v>53</v>
      </c>
      <c r="E527" s="268">
        <f>E528</f>
        <v>113</v>
      </c>
      <c r="F527" s="269">
        <f>E527/D527*100</f>
        <v>213.207547169811</v>
      </c>
      <c r="G527" s="267">
        <f>G528</f>
        <v>84</v>
      </c>
      <c r="H527" s="267">
        <f t="shared" si="23"/>
        <v>29</v>
      </c>
      <c r="I527" s="294">
        <f>H527/G527*100</f>
        <v>34.5238095238095</v>
      </c>
      <c r="J527" s="267">
        <f>J528</f>
        <v>55</v>
      </c>
      <c r="K527" s="295">
        <f>J527-D527</f>
        <v>2</v>
      </c>
      <c r="L527" s="296">
        <f>K527/D527*100</f>
        <v>3.77358490566038</v>
      </c>
      <c r="M527" s="297"/>
    </row>
    <row r="528" s="216" customFormat="1" spans="1:13">
      <c r="A528" s="270" t="s">
        <v>137</v>
      </c>
      <c r="B528" s="271">
        <v>2120501</v>
      </c>
      <c r="C528" s="271" t="s">
        <v>549</v>
      </c>
      <c r="D528" s="278">
        <v>53</v>
      </c>
      <c r="E528" s="275">
        <v>113</v>
      </c>
      <c r="F528" s="274">
        <f>E528/D528*100</f>
        <v>213.207547169811</v>
      </c>
      <c r="G528" s="275">
        <v>84</v>
      </c>
      <c r="H528" s="275">
        <f t="shared" si="23"/>
        <v>29</v>
      </c>
      <c r="I528" s="298">
        <f>H528/G528*100</f>
        <v>34.5238095238095</v>
      </c>
      <c r="J528" s="299">
        <v>55</v>
      </c>
      <c r="K528" s="299">
        <f>J528-D528</f>
        <v>2</v>
      </c>
      <c r="L528" s="300">
        <f>K528/D528*100</f>
        <v>3.77358490566038</v>
      </c>
      <c r="M528" s="278"/>
    </row>
    <row r="529" s="239" customFormat="1" spans="1:13">
      <c r="A529" s="264" t="s">
        <v>135</v>
      </c>
      <c r="B529" s="265">
        <v>21206</v>
      </c>
      <c r="C529" s="266" t="s">
        <v>550</v>
      </c>
      <c r="D529" s="267"/>
      <c r="E529" s="268"/>
      <c r="F529" s="269"/>
      <c r="G529" s="267"/>
      <c r="H529" s="267"/>
      <c r="I529" s="294"/>
      <c r="J529" s="267"/>
      <c r="K529" s="295"/>
      <c r="L529" s="296"/>
      <c r="M529" s="297"/>
    </row>
    <row r="530" spans="1:13">
      <c r="A530" s="276" t="s">
        <v>137</v>
      </c>
      <c r="B530" s="277">
        <v>2120601</v>
      </c>
      <c r="C530" s="277" t="s">
        <v>551</v>
      </c>
      <c r="D530" s="278"/>
      <c r="E530" s="279"/>
      <c r="F530" s="274"/>
      <c r="G530" s="275"/>
      <c r="H530" s="275"/>
      <c r="I530" s="298"/>
      <c r="J530" s="299"/>
      <c r="K530" s="299"/>
      <c r="L530" s="300"/>
      <c r="M530" s="301"/>
    </row>
    <row r="531" s="239" customFormat="1" spans="1:13">
      <c r="A531" s="264" t="s">
        <v>135</v>
      </c>
      <c r="B531" s="265">
        <v>21299</v>
      </c>
      <c r="C531" s="266" t="s">
        <v>552</v>
      </c>
      <c r="D531" s="267"/>
      <c r="E531" s="268"/>
      <c r="F531" s="269"/>
      <c r="G531" s="267">
        <f>G532</f>
        <v>530</v>
      </c>
      <c r="H531" s="267">
        <f t="shared" si="23"/>
        <v>-530</v>
      </c>
      <c r="I531" s="294">
        <f>H531/G531*100</f>
        <v>-100</v>
      </c>
      <c r="J531" s="267"/>
      <c r="K531" s="295"/>
      <c r="L531" s="296"/>
      <c r="M531" s="297"/>
    </row>
    <row r="532" spans="1:13">
      <c r="A532" s="276" t="s">
        <v>137</v>
      </c>
      <c r="B532" s="277">
        <v>2129999</v>
      </c>
      <c r="C532" s="277" t="s">
        <v>553</v>
      </c>
      <c r="D532" s="278"/>
      <c r="E532" s="279"/>
      <c r="F532" s="274"/>
      <c r="G532" s="275">
        <v>530</v>
      </c>
      <c r="H532" s="275">
        <f t="shared" si="23"/>
        <v>-530</v>
      </c>
      <c r="I532" s="298">
        <f>H532/G532*100</f>
        <v>-100</v>
      </c>
      <c r="J532" s="299"/>
      <c r="K532" s="299"/>
      <c r="L532" s="300"/>
      <c r="M532" s="301"/>
    </row>
    <row r="533" s="238" customFormat="1" spans="1:13">
      <c r="A533" s="259" t="s">
        <v>133</v>
      </c>
      <c r="B533" s="260">
        <v>213</v>
      </c>
      <c r="C533" s="260" t="s">
        <v>554</v>
      </c>
      <c r="D533" s="261">
        <f>D534+D560+D572+D593+D599+D606+D609+D611</f>
        <v>6506</v>
      </c>
      <c r="E533" s="262">
        <f t="shared" ref="E533:J533" si="24">E534+E560+E572+E593+E599+E606+E609+E611</f>
        <v>11086</v>
      </c>
      <c r="F533" s="263">
        <f>E533/D533*100</f>
        <v>170.396557024285</v>
      </c>
      <c r="G533" s="262">
        <f>G534+G560+G572+G593+G599+G606+G609+G611</f>
        <v>14092</v>
      </c>
      <c r="H533" s="262">
        <f t="shared" si="23"/>
        <v>-3006</v>
      </c>
      <c r="I533" s="291">
        <f>H533/G533*100</f>
        <v>-21.3312517740562</v>
      </c>
      <c r="J533" s="262">
        <f t="shared" si="24"/>
        <v>4940</v>
      </c>
      <c r="K533" s="292">
        <f>J533-D533</f>
        <v>-1566</v>
      </c>
      <c r="L533" s="293">
        <f>K533/D533*100</f>
        <v>-24.0700891484783</v>
      </c>
      <c r="M533" s="292"/>
    </row>
    <row r="534" s="239" customFormat="1" spans="1:13">
      <c r="A534" s="264" t="s">
        <v>135</v>
      </c>
      <c r="B534" s="265">
        <v>21301</v>
      </c>
      <c r="C534" s="266" t="s">
        <v>555</v>
      </c>
      <c r="D534" s="267">
        <f>SUM(D535:D559)</f>
        <v>953</v>
      </c>
      <c r="E534" s="268">
        <f>SUM(E535:E559)</f>
        <v>2029</v>
      </c>
      <c r="F534" s="269">
        <f>E534/D534*100</f>
        <v>212.906610703043</v>
      </c>
      <c r="G534" s="267">
        <f>SUM(G535:G559)</f>
        <v>3679</v>
      </c>
      <c r="H534" s="267">
        <f t="shared" si="23"/>
        <v>-1650</v>
      </c>
      <c r="I534" s="294">
        <f>H534/G534*100</f>
        <v>-44.8491437890731</v>
      </c>
      <c r="J534" s="267">
        <f>SUM(J535:J559)</f>
        <v>567</v>
      </c>
      <c r="K534" s="295">
        <f>J534-D534</f>
        <v>-386</v>
      </c>
      <c r="L534" s="296">
        <f>K534/D534*100</f>
        <v>-40.5036726128017</v>
      </c>
      <c r="M534" s="297"/>
    </row>
    <row r="535" s="216" customFormat="1" spans="1:13">
      <c r="A535" s="270" t="s">
        <v>137</v>
      </c>
      <c r="B535" s="271">
        <v>2130101</v>
      </c>
      <c r="C535" s="271" t="s">
        <v>138</v>
      </c>
      <c r="D535" s="278">
        <v>520</v>
      </c>
      <c r="E535" s="275">
        <v>560</v>
      </c>
      <c r="F535" s="274">
        <f>E535/D535*100</f>
        <v>107.692307692308</v>
      </c>
      <c r="G535" s="275">
        <v>434</v>
      </c>
      <c r="H535" s="275">
        <f t="shared" si="23"/>
        <v>126</v>
      </c>
      <c r="I535" s="298">
        <f>H535/G535*100</f>
        <v>29.0322580645161</v>
      </c>
      <c r="J535" s="299">
        <v>497</v>
      </c>
      <c r="K535" s="299">
        <f>J535-D535</f>
        <v>-23</v>
      </c>
      <c r="L535" s="300">
        <f>K535/D535*100</f>
        <v>-4.42307692307692</v>
      </c>
      <c r="M535" s="278"/>
    </row>
    <row r="536" spans="1:13">
      <c r="A536" s="276" t="s">
        <v>137</v>
      </c>
      <c r="B536" s="277">
        <v>2130102</v>
      </c>
      <c r="C536" s="277" t="s">
        <v>139</v>
      </c>
      <c r="D536" s="278"/>
      <c r="E536" s="279"/>
      <c r="F536" s="274"/>
      <c r="G536" s="275"/>
      <c r="H536" s="275"/>
      <c r="I536" s="298"/>
      <c r="J536" s="299"/>
      <c r="K536" s="299"/>
      <c r="L536" s="300"/>
      <c r="M536" s="301"/>
    </row>
    <row r="537" spans="1:13">
      <c r="A537" s="276" t="s">
        <v>137</v>
      </c>
      <c r="B537" s="277">
        <v>2130103</v>
      </c>
      <c r="C537" s="277" t="s">
        <v>140</v>
      </c>
      <c r="D537" s="278"/>
      <c r="E537" s="279"/>
      <c r="F537" s="274"/>
      <c r="G537" s="275"/>
      <c r="H537" s="275"/>
      <c r="I537" s="298"/>
      <c r="J537" s="299"/>
      <c r="K537" s="299"/>
      <c r="L537" s="300"/>
      <c r="M537" s="301"/>
    </row>
    <row r="538" s="216" customFormat="1" spans="1:13">
      <c r="A538" s="270" t="s">
        <v>137</v>
      </c>
      <c r="B538" s="271">
        <v>2130104</v>
      </c>
      <c r="C538" s="271" t="s">
        <v>146</v>
      </c>
      <c r="D538" s="278">
        <v>58</v>
      </c>
      <c r="E538" s="275">
        <v>126</v>
      </c>
      <c r="F538" s="274">
        <f>E538/D538*100</f>
        <v>217.241379310345</v>
      </c>
      <c r="G538" s="275">
        <v>69</v>
      </c>
      <c r="H538" s="275">
        <f t="shared" si="23"/>
        <v>57</v>
      </c>
      <c r="I538" s="298">
        <f>H538/G538*100</f>
        <v>82.6086956521739</v>
      </c>
      <c r="J538" s="299">
        <v>70</v>
      </c>
      <c r="K538" s="299">
        <f>J538-D538</f>
        <v>12</v>
      </c>
      <c r="L538" s="300">
        <f>K538/D538*100</f>
        <v>20.6896551724138</v>
      </c>
      <c r="M538" s="278"/>
    </row>
    <row r="539" spans="1:13">
      <c r="A539" s="276" t="s">
        <v>137</v>
      </c>
      <c r="B539" s="277">
        <v>2130105</v>
      </c>
      <c r="C539" s="277" t="s">
        <v>556</v>
      </c>
      <c r="D539" s="278"/>
      <c r="E539" s="279"/>
      <c r="F539" s="274"/>
      <c r="G539" s="275"/>
      <c r="H539" s="275"/>
      <c r="I539" s="298"/>
      <c r="J539" s="299"/>
      <c r="K539" s="299"/>
      <c r="L539" s="300"/>
      <c r="M539" s="301"/>
    </row>
    <row r="540" spans="1:13">
      <c r="A540" s="276" t="s">
        <v>137</v>
      </c>
      <c r="B540" s="277">
        <v>2130106</v>
      </c>
      <c r="C540" s="277" t="s">
        <v>557</v>
      </c>
      <c r="D540" s="278"/>
      <c r="E540" s="279">
        <v>15</v>
      </c>
      <c r="F540" s="274"/>
      <c r="G540" s="275">
        <v>9</v>
      </c>
      <c r="H540" s="275">
        <f t="shared" si="23"/>
        <v>6</v>
      </c>
      <c r="I540" s="298">
        <f>H540/G540*100</f>
        <v>66.6666666666667</v>
      </c>
      <c r="J540" s="299"/>
      <c r="K540" s="299"/>
      <c r="L540" s="300"/>
      <c r="M540" s="301"/>
    </row>
    <row r="541" spans="1:13">
      <c r="A541" s="276" t="s">
        <v>137</v>
      </c>
      <c r="B541" s="277">
        <v>2130108</v>
      </c>
      <c r="C541" s="277" t="s">
        <v>558</v>
      </c>
      <c r="D541" s="278"/>
      <c r="E541" s="279">
        <v>51</v>
      </c>
      <c r="F541" s="274"/>
      <c r="G541" s="275">
        <v>59</v>
      </c>
      <c r="H541" s="275">
        <f t="shared" si="23"/>
        <v>-8</v>
      </c>
      <c r="I541" s="298">
        <f>H541/G541*100</f>
        <v>-13.5593220338983</v>
      </c>
      <c r="J541" s="299"/>
      <c r="K541" s="299"/>
      <c r="L541" s="300"/>
      <c r="M541" s="301"/>
    </row>
    <row r="542" spans="1:13">
      <c r="A542" s="276" t="s">
        <v>137</v>
      </c>
      <c r="B542" s="277">
        <v>2130109</v>
      </c>
      <c r="C542" s="277" t="s">
        <v>559</v>
      </c>
      <c r="D542" s="278"/>
      <c r="E542" s="279">
        <v>12</v>
      </c>
      <c r="F542" s="274"/>
      <c r="G542" s="275"/>
      <c r="H542" s="275">
        <f t="shared" si="23"/>
        <v>12</v>
      </c>
      <c r="I542" s="298"/>
      <c r="J542" s="299"/>
      <c r="K542" s="299"/>
      <c r="L542" s="300"/>
      <c r="M542" s="301"/>
    </row>
    <row r="543" spans="1:13">
      <c r="A543" s="276" t="s">
        <v>137</v>
      </c>
      <c r="B543" s="277">
        <v>2130110</v>
      </c>
      <c r="C543" s="277" t="s">
        <v>560</v>
      </c>
      <c r="D543" s="278"/>
      <c r="E543" s="279"/>
      <c r="F543" s="274"/>
      <c r="G543" s="275"/>
      <c r="H543" s="275"/>
      <c r="I543" s="298"/>
      <c r="J543" s="299"/>
      <c r="K543" s="299"/>
      <c r="L543" s="300"/>
      <c r="M543" s="301"/>
    </row>
    <row r="544" spans="1:13">
      <c r="A544" s="276" t="s">
        <v>137</v>
      </c>
      <c r="B544" s="277">
        <v>2130111</v>
      </c>
      <c r="C544" s="277" t="s">
        <v>561</v>
      </c>
      <c r="D544" s="278"/>
      <c r="E544" s="279"/>
      <c r="F544" s="274"/>
      <c r="G544" s="275"/>
      <c r="H544" s="275"/>
      <c r="I544" s="298"/>
      <c r="J544" s="299"/>
      <c r="K544" s="299"/>
      <c r="L544" s="300"/>
      <c r="M544" s="301"/>
    </row>
    <row r="545" spans="1:13">
      <c r="A545" s="276" t="s">
        <v>137</v>
      </c>
      <c r="B545" s="277">
        <v>2130112</v>
      </c>
      <c r="C545" s="277" t="s">
        <v>562</v>
      </c>
      <c r="D545" s="278"/>
      <c r="E545" s="279">
        <v>2</v>
      </c>
      <c r="F545" s="274"/>
      <c r="G545" s="275"/>
      <c r="H545" s="275">
        <f t="shared" si="23"/>
        <v>2</v>
      </c>
      <c r="I545" s="298"/>
      <c r="J545" s="299"/>
      <c r="K545" s="299"/>
      <c r="L545" s="300"/>
      <c r="M545" s="301"/>
    </row>
    <row r="546" spans="1:13">
      <c r="A546" s="276" t="s">
        <v>137</v>
      </c>
      <c r="B546" s="277">
        <v>2130114</v>
      </c>
      <c r="C546" s="277" t="s">
        <v>563</v>
      </c>
      <c r="D546" s="278"/>
      <c r="E546" s="279"/>
      <c r="F546" s="274"/>
      <c r="G546" s="275"/>
      <c r="H546" s="275"/>
      <c r="I546" s="298"/>
      <c r="J546" s="299"/>
      <c r="K546" s="299"/>
      <c r="L546" s="300"/>
      <c r="M546" s="301"/>
    </row>
    <row r="547" spans="1:13">
      <c r="A547" s="276" t="s">
        <v>137</v>
      </c>
      <c r="B547" s="277">
        <v>2130119</v>
      </c>
      <c r="C547" s="277" t="s">
        <v>564</v>
      </c>
      <c r="D547" s="278"/>
      <c r="E547" s="279">
        <v>53</v>
      </c>
      <c r="F547" s="274"/>
      <c r="G547" s="275">
        <v>98</v>
      </c>
      <c r="H547" s="275">
        <f t="shared" si="23"/>
        <v>-45</v>
      </c>
      <c r="I547" s="298">
        <f>H547/G547*100</f>
        <v>-45.9183673469388</v>
      </c>
      <c r="J547" s="299"/>
      <c r="K547" s="299"/>
      <c r="L547" s="300"/>
      <c r="M547" s="301"/>
    </row>
    <row r="548" spans="1:13">
      <c r="A548" s="276" t="s">
        <v>137</v>
      </c>
      <c r="B548" s="277">
        <v>2130120</v>
      </c>
      <c r="C548" s="277" t="s">
        <v>565</v>
      </c>
      <c r="D548" s="278"/>
      <c r="E548" s="279">
        <v>486</v>
      </c>
      <c r="F548" s="274"/>
      <c r="G548" s="275">
        <v>465</v>
      </c>
      <c r="H548" s="275">
        <f t="shared" si="23"/>
        <v>21</v>
      </c>
      <c r="I548" s="298">
        <f>H548/G548*100</f>
        <v>4.51612903225806</v>
      </c>
      <c r="J548" s="299"/>
      <c r="K548" s="299"/>
      <c r="L548" s="300"/>
      <c r="M548" s="301"/>
    </row>
    <row r="549" spans="1:13">
      <c r="A549" s="276" t="s">
        <v>137</v>
      </c>
      <c r="B549" s="277">
        <v>2130121</v>
      </c>
      <c r="C549" s="277" t="s">
        <v>566</v>
      </c>
      <c r="D549" s="278"/>
      <c r="E549" s="279"/>
      <c r="F549" s="274"/>
      <c r="G549" s="275"/>
      <c r="H549" s="275"/>
      <c r="I549" s="298"/>
      <c r="J549" s="299"/>
      <c r="K549" s="299"/>
      <c r="L549" s="300"/>
      <c r="M549" s="301"/>
    </row>
    <row r="550" s="216" customFormat="1" spans="1:13">
      <c r="A550" s="270" t="s">
        <v>137</v>
      </c>
      <c r="B550" s="271">
        <v>2130122</v>
      </c>
      <c r="C550" s="271" t="s">
        <v>567</v>
      </c>
      <c r="D550" s="278">
        <v>300</v>
      </c>
      <c r="E550" s="275">
        <v>424</v>
      </c>
      <c r="F550" s="274">
        <f>E550/D550*100</f>
        <v>141.333333333333</v>
      </c>
      <c r="G550" s="275">
        <v>2081</v>
      </c>
      <c r="H550" s="275">
        <f t="shared" si="23"/>
        <v>-1657</v>
      </c>
      <c r="I550" s="298">
        <f>H550/G550*100</f>
        <v>-79.625180201826</v>
      </c>
      <c r="J550" s="299"/>
      <c r="K550" s="299">
        <f>J550-D550</f>
        <v>-300</v>
      </c>
      <c r="L550" s="300">
        <f>K550/D550*100</f>
        <v>-100</v>
      </c>
      <c r="M550" s="278"/>
    </row>
    <row r="551" spans="1:13">
      <c r="A551" s="276" t="s">
        <v>137</v>
      </c>
      <c r="B551" s="277">
        <v>2130124</v>
      </c>
      <c r="C551" s="277" t="s">
        <v>568</v>
      </c>
      <c r="D551" s="278"/>
      <c r="E551" s="279"/>
      <c r="F551" s="274"/>
      <c r="G551" s="275"/>
      <c r="H551" s="275"/>
      <c r="I551" s="298"/>
      <c r="J551" s="299"/>
      <c r="K551" s="299"/>
      <c r="L551" s="300"/>
      <c r="M551" s="301"/>
    </row>
    <row r="552" spans="1:13">
      <c r="A552" s="276" t="s">
        <v>137</v>
      </c>
      <c r="B552" s="277">
        <v>2130125</v>
      </c>
      <c r="C552" s="277" t="s">
        <v>569</v>
      </c>
      <c r="D552" s="278"/>
      <c r="E552" s="279"/>
      <c r="F552" s="274"/>
      <c r="G552" s="275"/>
      <c r="H552" s="275"/>
      <c r="I552" s="298"/>
      <c r="J552" s="299"/>
      <c r="K552" s="299"/>
      <c r="L552" s="300"/>
      <c r="M552" s="301"/>
    </row>
    <row r="553" spans="1:13">
      <c r="A553" s="276" t="s">
        <v>137</v>
      </c>
      <c r="B553" s="277">
        <v>2130126</v>
      </c>
      <c r="C553" s="277" t="s">
        <v>570</v>
      </c>
      <c r="D553" s="278"/>
      <c r="E553" s="279"/>
      <c r="F553" s="274"/>
      <c r="G553" s="275"/>
      <c r="H553" s="275"/>
      <c r="I553" s="298"/>
      <c r="J553" s="299"/>
      <c r="K553" s="299"/>
      <c r="L553" s="300"/>
      <c r="M553" s="301"/>
    </row>
    <row r="554" spans="1:13">
      <c r="A554" s="276" t="s">
        <v>137</v>
      </c>
      <c r="B554" s="277">
        <v>2130135</v>
      </c>
      <c r="C554" s="277" t="s">
        <v>571</v>
      </c>
      <c r="D554" s="278"/>
      <c r="E554" s="279"/>
      <c r="F554" s="274"/>
      <c r="G554" s="275">
        <v>60</v>
      </c>
      <c r="H554" s="275">
        <f t="shared" si="23"/>
        <v>-60</v>
      </c>
      <c r="I554" s="298">
        <f>H554/G554*100</f>
        <v>-100</v>
      </c>
      <c r="J554" s="299"/>
      <c r="K554" s="299"/>
      <c r="L554" s="300"/>
      <c r="M554" s="301"/>
    </row>
    <row r="555" spans="1:13">
      <c r="A555" s="276" t="s">
        <v>137</v>
      </c>
      <c r="B555" s="277">
        <v>2130142</v>
      </c>
      <c r="C555" s="277" t="s">
        <v>572</v>
      </c>
      <c r="D555" s="278"/>
      <c r="E555" s="279"/>
      <c r="F555" s="274"/>
      <c r="G555" s="275"/>
      <c r="H555" s="275"/>
      <c r="I555" s="298"/>
      <c r="J555" s="299"/>
      <c r="K555" s="299"/>
      <c r="L555" s="300"/>
      <c r="M555" s="301"/>
    </row>
    <row r="556" spans="1:13">
      <c r="A556" s="276" t="s">
        <v>137</v>
      </c>
      <c r="B556" s="277">
        <v>2130148</v>
      </c>
      <c r="C556" s="277" t="s">
        <v>573</v>
      </c>
      <c r="D556" s="278"/>
      <c r="E556" s="279"/>
      <c r="F556" s="274"/>
      <c r="G556" s="275">
        <v>4</v>
      </c>
      <c r="H556" s="275">
        <f t="shared" si="23"/>
        <v>-4</v>
      </c>
      <c r="I556" s="298">
        <f>H556/G556*100</f>
        <v>-100</v>
      </c>
      <c r="J556" s="299"/>
      <c r="K556" s="299"/>
      <c r="L556" s="300"/>
      <c r="M556" s="301"/>
    </row>
    <row r="557" spans="1:13">
      <c r="A557" s="276" t="s">
        <v>137</v>
      </c>
      <c r="B557" s="277">
        <v>2130152</v>
      </c>
      <c r="C557" s="277" t="s">
        <v>574</v>
      </c>
      <c r="D557" s="278"/>
      <c r="E557" s="279"/>
      <c r="F557" s="274"/>
      <c r="G557" s="275"/>
      <c r="H557" s="275"/>
      <c r="I557" s="298"/>
      <c r="J557" s="299"/>
      <c r="K557" s="299"/>
      <c r="L557" s="300"/>
      <c r="M557" s="301"/>
    </row>
    <row r="558" spans="1:13">
      <c r="A558" s="276" t="s">
        <v>137</v>
      </c>
      <c r="B558" s="277">
        <v>2130153</v>
      </c>
      <c r="C558" s="277" t="s">
        <v>575</v>
      </c>
      <c r="D558" s="278"/>
      <c r="E558" s="279">
        <v>246</v>
      </c>
      <c r="F558" s="274"/>
      <c r="G558" s="275">
        <v>371</v>
      </c>
      <c r="H558" s="275">
        <f t="shared" si="23"/>
        <v>-125</v>
      </c>
      <c r="I558" s="298">
        <f>H558/G558*100</f>
        <v>-33.6927223719677</v>
      </c>
      <c r="J558" s="299"/>
      <c r="K558" s="299"/>
      <c r="L558" s="300"/>
      <c r="M558" s="301"/>
    </row>
    <row r="559" spans="1:13">
      <c r="A559" s="276" t="s">
        <v>137</v>
      </c>
      <c r="B559" s="277">
        <v>2130199</v>
      </c>
      <c r="C559" s="277" t="s">
        <v>576</v>
      </c>
      <c r="D559" s="278">
        <v>75</v>
      </c>
      <c r="E559" s="279">
        <v>54</v>
      </c>
      <c r="F559" s="274">
        <f>E559/D559*100</f>
        <v>72</v>
      </c>
      <c r="G559" s="275">
        <v>29</v>
      </c>
      <c r="H559" s="275">
        <f t="shared" si="23"/>
        <v>25</v>
      </c>
      <c r="I559" s="298">
        <f>H559/G559*100</f>
        <v>86.2068965517241</v>
      </c>
      <c r="J559" s="299"/>
      <c r="K559" s="299">
        <f>J559-D559</f>
        <v>-75</v>
      </c>
      <c r="L559" s="300">
        <f>K559/D559*100</f>
        <v>-100</v>
      </c>
      <c r="M559" s="301"/>
    </row>
    <row r="560" s="239" customFormat="1" spans="1:13">
      <c r="A560" s="264" t="s">
        <v>135</v>
      </c>
      <c r="B560" s="265">
        <v>21302</v>
      </c>
      <c r="C560" s="266" t="s">
        <v>577</v>
      </c>
      <c r="D560" s="267">
        <f>SUM(D561:D571)</f>
        <v>206</v>
      </c>
      <c r="E560" s="268">
        <f>SUM(E561:E571)</f>
        <v>320</v>
      </c>
      <c r="F560" s="269">
        <f>E560/D560*100</f>
        <v>155.339805825243</v>
      </c>
      <c r="G560" s="267">
        <f>SUM(G561:G571)</f>
        <v>216</v>
      </c>
      <c r="H560" s="267">
        <f t="shared" si="23"/>
        <v>104</v>
      </c>
      <c r="I560" s="294">
        <f>H560/G560*100</f>
        <v>48.1481481481481</v>
      </c>
      <c r="J560" s="267">
        <f>SUM(J561:J571)</f>
        <v>95</v>
      </c>
      <c r="K560" s="295">
        <f>J560-D560</f>
        <v>-111</v>
      </c>
      <c r="L560" s="296">
        <f>K560/D560*100</f>
        <v>-53.8834951456311</v>
      </c>
      <c r="M560" s="297"/>
    </row>
    <row r="561" s="216" customFormat="1" spans="1:13">
      <c r="A561" s="270" t="s">
        <v>137</v>
      </c>
      <c r="B561" s="271">
        <v>2130201</v>
      </c>
      <c r="C561" s="271" t="s">
        <v>138</v>
      </c>
      <c r="D561" s="278">
        <v>60</v>
      </c>
      <c r="E561" s="275">
        <v>62</v>
      </c>
      <c r="F561" s="274">
        <f>E561/D561*100</f>
        <v>103.333333333333</v>
      </c>
      <c r="G561" s="275">
        <v>54</v>
      </c>
      <c r="H561" s="275">
        <f t="shared" si="23"/>
        <v>8</v>
      </c>
      <c r="I561" s="298">
        <f>H561/G561*100</f>
        <v>14.8148148148148</v>
      </c>
      <c r="J561" s="299">
        <v>8</v>
      </c>
      <c r="K561" s="299">
        <f>J561-D561</f>
        <v>-52</v>
      </c>
      <c r="L561" s="300">
        <f>K561/D561*100</f>
        <v>-86.6666666666667</v>
      </c>
      <c r="M561" s="278"/>
    </row>
    <row r="562" spans="1:13">
      <c r="A562" s="276" t="s">
        <v>137</v>
      </c>
      <c r="B562" s="277">
        <v>2130202</v>
      </c>
      <c r="C562" s="277" t="s">
        <v>139</v>
      </c>
      <c r="D562" s="278"/>
      <c r="E562" s="279"/>
      <c r="F562" s="274"/>
      <c r="G562" s="275"/>
      <c r="H562" s="275"/>
      <c r="I562" s="298"/>
      <c r="J562" s="299"/>
      <c r="K562" s="299"/>
      <c r="L562" s="300"/>
      <c r="M562" s="301"/>
    </row>
    <row r="563" spans="1:13">
      <c r="A563" s="276" t="s">
        <v>137</v>
      </c>
      <c r="B563" s="277">
        <v>2130203</v>
      </c>
      <c r="C563" s="277" t="s">
        <v>140</v>
      </c>
      <c r="D563" s="278"/>
      <c r="E563" s="279"/>
      <c r="F563" s="274"/>
      <c r="G563" s="275"/>
      <c r="H563" s="275"/>
      <c r="I563" s="298"/>
      <c r="J563" s="299"/>
      <c r="K563" s="299"/>
      <c r="L563" s="300"/>
      <c r="M563" s="301"/>
    </row>
    <row r="564" s="216" customFormat="1" spans="1:13">
      <c r="A564" s="270" t="s">
        <v>137</v>
      </c>
      <c r="B564" s="271">
        <v>2130204</v>
      </c>
      <c r="C564" s="271" t="s">
        <v>578</v>
      </c>
      <c r="D564" s="278">
        <v>6</v>
      </c>
      <c r="E564" s="275">
        <v>35</v>
      </c>
      <c r="F564" s="274">
        <f>E564/D564*100</f>
        <v>583.333333333333</v>
      </c>
      <c r="G564" s="275">
        <v>8</v>
      </c>
      <c r="H564" s="275">
        <f t="shared" si="23"/>
        <v>27</v>
      </c>
      <c r="I564" s="298">
        <f>H564/G564*100</f>
        <v>337.5</v>
      </c>
      <c r="J564" s="299">
        <v>57</v>
      </c>
      <c r="K564" s="299">
        <f>J564-D564</f>
        <v>51</v>
      </c>
      <c r="L564" s="300">
        <f>K564/D564*100</f>
        <v>850</v>
      </c>
      <c r="M564" s="278"/>
    </row>
    <row r="565" spans="1:13">
      <c r="A565" s="276" t="s">
        <v>137</v>
      </c>
      <c r="B565" s="277">
        <v>2130205</v>
      </c>
      <c r="C565" s="277" t="s">
        <v>579</v>
      </c>
      <c r="D565" s="278"/>
      <c r="E565" s="279">
        <v>21</v>
      </c>
      <c r="F565" s="274"/>
      <c r="G565" s="275"/>
      <c r="H565" s="275">
        <f t="shared" si="23"/>
        <v>21</v>
      </c>
      <c r="I565" s="298"/>
      <c r="J565" s="299"/>
      <c r="K565" s="299"/>
      <c r="L565" s="300"/>
      <c r="M565" s="301"/>
    </row>
    <row r="566" spans="1:13">
      <c r="A566" s="276" t="s">
        <v>137</v>
      </c>
      <c r="B566" s="277">
        <v>2130206</v>
      </c>
      <c r="C566" s="277" t="s">
        <v>580</v>
      </c>
      <c r="D566" s="278"/>
      <c r="E566" s="279"/>
      <c r="F566" s="274"/>
      <c r="G566" s="275"/>
      <c r="H566" s="275"/>
      <c r="I566" s="298"/>
      <c r="J566" s="299"/>
      <c r="K566" s="299"/>
      <c r="L566" s="300"/>
      <c r="M566" s="301"/>
    </row>
    <row r="567" spans="1:13">
      <c r="A567" s="276" t="s">
        <v>137</v>
      </c>
      <c r="B567" s="277">
        <v>2130207</v>
      </c>
      <c r="C567" s="277" t="s">
        <v>581</v>
      </c>
      <c r="D567" s="278"/>
      <c r="E567" s="279">
        <v>30</v>
      </c>
      <c r="F567" s="274"/>
      <c r="G567" s="275"/>
      <c r="H567" s="275">
        <f t="shared" si="23"/>
        <v>30</v>
      </c>
      <c r="I567" s="298"/>
      <c r="J567" s="299"/>
      <c r="K567" s="299"/>
      <c r="L567" s="300"/>
      <c r="M567" s="301"/>
    </row>
    <row r="568" spans="1:13">
      <c r="A568" s="276" t="s">
        <v>137</v>
      </c>
      <c r="B568" s="277">
        <v>2130209</v>
      </c>
      <c r="C568" s="277" t="s">
        <v>582</v>
      </c>
      <c r="D568" s="278"/>
      <c r="E568" s="279">
        <v>27</v>
      </c>
      <c r="F568" s="274"/>
      <c r="G568" s="275">
        <v>11</v>
      </c>
      <c r="H568" s="275">
        <f t="shared" si="23"/>
        <v>16</v>
      </c>
      <c r="I568" s="298">
        <f>H568/G568*100</f>
        <v>145.454545454545</v>
      </c>
      <c r="J568" s="299"/>
      <c r="K568" s="299"/>
      <c r="L568" s="300"/>
      <c r="M568" s="301"/>
    </row>
    <row r="569" spans="1:13">
      <c r="A569" s="276" t="s">
        <v>137</v>
      </c>
      <c r="B569" s="277">
        <v>2130211</v>
      </c>
      <c r="C569" s="277" t="s">
        <v>583</v>
      </c>
      <c r="D569" s="278"/>
      <c r="E569" s="279">
        <v>12</v>
      </c>
      <c r="F569" s="274"/>
      <c r="G569" s="275"/>
      <c r="H569" s="275">
        <f t="shared" si="23"/>
        <v>12</v>
      </c>
      <c r="I569" s="298"/>
      <c r="J569" s="299"/>
      <c r="K569" s="299"/>
      <c r="L569" s="300"/>
      <c r="M569" s="301"/>
    </row>
    <row r="570" s="216" customFormat="1" spans="1:13">
      <c r="A570" s="270" t="s">
        <v>137</v>
      </c>
      <c r="B570" s="271">
        <v>2130234</v>
      </c>
      <c r="C570" s="271" t="s">
        <v>584</v>
      </c>
      <c r="D570" s="278">
        <v>134</v>
      </c>
      <c r="E570" s="275">
        <v>113</v>
      </c>
      <c r="F570" s="274">
        <f>E570/D570*100</f>
        <v>84.3283582089552</v>
      </c>
      <c r="G570" s="275">
        <v>34</v>
      </c>
      <c r="H570" s="275">
        <f t="shared" si="23"/>
        <v>79</v>
      </c>
      <c r="I570" s="298">
        <f>H570/G570*100</f>
        <v>232.352941176471</v>
      </c>
      <c r="J570" s="299">
        <v>30</v>
      </c>
      <c r="K570" s="299">
        <f>J570-D570</f>
        <v>-104</v>
      </c>
      <c r="L570" s="300">
        <f>K570/D570*100</f>
        <v>-77.6119402985075</v>
      </c>
      <c r="M570" s="278"/>
    </row>
    <row r="571" s="216" customFormat="1" spans="1:13">
      <c r="A571" s="270" t="s">
        <v>137</v>
      </c>
      <c r="B571" s="271">
        <v>2130299</v>
      </c>
      <c r="C571" s="271" t="s">
        <v>585</v>
      </c>
      <c r="D571" s="278">
        <v>6</v>
      </c>
      <c r="E571" s="275">
        <v>20</v>
      </c>
      <c r="F571" s="274">
        <f>E571/D571*100</f>
        <v>333.333333333333</v>
      </c>
      <c r="G571" s="275">
        <v>109</v>
      </c>
      <c r="H571" s="275">
        <f t="shared" si="23"/>
        <v>-89</v>
      </c>
      <c r="I571" s="298">
        <f>H571/G571*100</f>
        <v>-81.651376146789</v>
      </c>
      <c r="J571" s="299"/>
      <c r="K571" s="299">
        <f>J571-D571</f>
        <v>-6</v>
      </c>
      <c r="L571" s="300">
        <f>K571/D571*100</f>
        <v>-100</v>
      </c>
      <c r="M571" s="278"/>
    </row>
    <row r="572" s="239" customFormat="1" spans="1:13">
      <c r="A572" s="264" t="s">
        <v>135</v>
      </c>
      <c r="B572" s="265">
        <v>21303</v>
      </c>
      <c r="C572" s="266" t="s">
        <v>586</v>
      </c>
      <c r="D572" s="267">
        <f>SUM(D573:D592)</f>
        <v>723</v>
      </c>
      <c r="E572" s="268">
        <f>SUM(E573:E592)</f>
        <v>880</v>
      </c>
      <c r="F572" s="269">
        <f>E572/D572*100</f>
        <v>121.715076071923</v>
      </c>
      <c r="G572" s="267">
        <f>SUM(G573:G592)</f>
        <v>3842</v>
      </c>
      <c r="H572" s="267">
        <f t="shared" si="23"/>
        <v>-2962</v>
      </c>
      <c r="I572" s="294">
        <f>H572/G572*100</f>
        <v>-77.0952628839146</v>
      </c>
      <c r="J572" s="267">
        <f>SUM(J573:J592)</f>
        <v>146</v>
      </c>
      <c r="K572" s="295">
        <f>J572-D572</f>
        <v>-577</v>
      </c>
      <c r="L572" s="296">
        <f>K572/D572*100</f>
        <v>-79.8063623789765</v>
      </c>
      <c r="M572" s="297"/>
    </row>
    <row r="573" s="216" customFormat="1" spans="1:13">
      <c r="A573" s="270" t="s">
        <v>137</v>
      </c>
      <c r="B573" s="271">
        <v>2130301</v>
      </c>
      <c r="C573" s="271" t="s">
        <v>138</v>
      </c>
      <c r="D573" s="278">
        <v>110</v>
      </c>
      <c r="E573" s="275">
        <v>127</v>
      </c>
      <c r="F573" s="274">
        <f>E573/D573*100</f>
        <v>115.454545454545</v>
      </c>
      <c r="G573" s="275">
        <v>97</v>
      </c>
      <c r="H573" s="275">
        <f t="shared" si="23"/>
        <v>30</v>
      </c>
      <c r="I573" s="298">
        <f>H573/G573*100</f>
        <v>30.9278350515464</v>
      </c>
      <c r="J573" s="299">
        <v>139</v>
      </c>
      <c r="K573" s="299">
        <f>J573-D573</f>
        <v>29</v>
      </c>
      <c r="L573" s="300">
        <f>K573/D573*100</f>
        <v>26.3636363636364</v>
      </c>
      <c r="M573" s="278"/>
    </row>
    <row r="574" s="216" customFormat="1" spans="1:13">
      <c r="A574" s="270" t="s">
        <v>137</v>
      </c>
      <c r="B574" s="271">
        <v>2130303</v>
      </c>
      <c r="C574" s="271" t="s">
        <v>140</v>
      </c>
      <c r="D574" s="278"/>
      <c r="E574" s="275">
        <v>2</v>
      </c>
      <c r="F574" s="274"/>
      <c r="G574" s="275"/>
      <c r="H574" s="275">
        <f t="shared" si="23"/>
        <v>2</v>
      </c>
      <c r="I574" s="298"/>
      <c r="J574" s="299"/>
      <c r="K574" s="299"/>
      <c r="L574" s="300"/>
      <c r="M574" s="278"/>
    </row>
    <row r="575" spans="1:13">
      <c r="A575" s="276" t="s">
        <v>137</v>
      </c>
      <c r="B575" s="277">
        <v>2130305</v>
      </c>
      <c r="C575" s="277" t="s">
        <v>587</v>
      </c>
      <c r="D575" s="278">
        <f>495</f>
        <v>495</v>
      </c>
      <c r="E575" s="279">
        <v>188</v>
      </c>
      <c r="F575" s="274">
        <f>E575/D575*100</f>
        <v>37.979797979798</v>
      </c>
      <c r="G575" s="275">
        <v>3567</v>
      </c>
      <c r="H575" s="275">
        <f t="shared" si="23"/>
        <v>-3379</v>
      </c>
      <c r="I575" s="298">
        <f>H575/G575*100</f>
        <v>-94.7294645360247</v>
      </c>
      <c r="J575" s="299"/>
      <c r="K575" s="299">
        <f>J575-D575</f>
        <v>-495</v>
      </c>
      <c r="L575" s="300">
        <f>K575/D575*100</f>
        <v>-100</v>
      </c>
      <c r="M575" s="301"/>
    </row>
    <row r="576" spans="1:13">
      <c r="A576" s="276" t="s">
        <v>137</v>
      </c>
      <c r="B576" s="277">
        <v>2130306</v>
      </c>
      <c r="C576" s="277" t="s">
        <v>588</v>
      </c>
      <c r="D576" s="278"/>
      <c r="E576" s="279">
        <v>59</v>
      </c>
      <c r="F576" s="274"/>
      <c r="G576" s="275"/>
      <c r="H576" s="275">
        <f t="shared" si="23"/>
        <v>59</v>
      </c>
      <c r="I576" s="298"/>
      <c r="J576" s="299"/>
      <c r="K576" s="299"/>
      <c r="L576" s="300"/>
      <c r="M576" s="301"/>
    </row>
    <row r="577" spans="1:13">
      <c r="A577" s="276" t="s">
        <v>137</v>
      </c>
      <c r="B577" s="277">
        <v>2130307</v>
      </c>
      <c r="C577" s="277" t="s">
        <v>589</v>
      </c>
      <c r="D577" s="278"/>
      <c r="E577" s="279"/>
      <c r="F577" s="274"/>
      <c r="G577" s="275"/>
      <c r="H577" s="275"/>
      <c r="I577" s="298"/>
      <c r="J577" s="299"/>
      <c r="K577" s="299"/>
      <c r="L577" s="300"/>
      <c r="M577" s="301"/>
    </row>
    <row r="578" spans="1:13">
      <c r="A578" s="276" t="s">
        <v>137</v>
      </c>
      <c r="B578" s="277">
        <v>2130308</v>
      </c>
      <c r="C578" s="277" t="s">
        <v>590</v>
      </c>
      <c r="D578" s="278"/>
      <c r="E578" s="279">
        <v>349</v>
      </c>
      <c r="F578" s="274"/>
      <c r="G578" s="275"/>
      <c r="H578" s="275">
        <f t="shared" si="23"/>
        <v>349</v>
      </c>
      <c r="I578" s="298"/>
      <c r="J578" s="299"/>
      <c r="K578" s="299"/>
      <c r="L578" s="300"/>
      <c r="M578" s="301"/>
    </row>
    <row r="579" spans="1:13">
      <c r="A579" s="276" t="s">
        <v>137</v>
      </c>
      <c r="B579" s="277">
        <v>2130309</v>
      </c>
      <c r="C579" s="277" t="s">
        <v>591</v>
      </c>
      <c r="D579" s="278"/>
      <c r="E579" s="279"/>
      <c r="F579" s="274"/>
      <c r="G579" s="275"/>
      <c r="H579" s="275"/>
      <c r="I579" s="298"/>
      <c r="J579" s="299"/>
      <c r="K579" s="299"/>
      <c r="L579" s="300"/>
      <c r="M579" s="301"/>
    </row>
    <row r="580" spans="1:13">
      <c r="A580" s="276" t="s">
        <v>137</v>
      </c>
      <c r="B580" s="277">
        <v>2130310</v>
      </c>
      <c r="C580" s="277" t="s">
        <v>592</v>
      </c>
      <c r="D580" s="278"/>
      <c r="E580" s="279">
        <v>66</v>
      </c>
      <c r="F580" s="274"/>
      <c r="G580" s="275">
        <v>47</v>
      </c>
      <c r="H580" s="275">
        <f t="shared" si="23"/>
        <v>19</v>
      </c>
      <c r="I580" s="298">
        <f>H580/G580*100</f>
        <v>40.4255319148936</v>
      </c>
      <c r="J580" s="299"/>
      <c r="K580" s="299"/>
      <c r="L580" s="300"/>
      <c r="M580" s="301"/>
    </row>
    <row r="581" spans="1:13">
      <c r="A581" s="276" t="s">
        <v>137</v>
      </c>
      <c r="B581" s="277">
        <v>2130311</v>
      </c>
      <c r="C581" s="277" t="s">
        <v>593</v>
      </c>
      <c r="D581" s="278"/>
      <c r="E581" s="279"/>
      <c r="F581" s="274"/>
      <c r="G581" s="275"/>
      <c r="H581" s="275"/>
      <c r="I581" s="298"/>
      <c r="J581" s="299"/>
      <c r="K581" s="299"/>
      <c r="L581" s="300"/>
      <c r="M581" s="301"/>
    </row>
    <row r="582" spans="1:13">
      <c r="A582" s="276" t="s">
        <v>137</v>
      </c>
      <c r="B582" s="277">
        <v>2130312</v>
      </c>
      <c r="C582" s="277" t="s">
        <v>594</v>
      </c>
      <c r="D582" s="278"/>
      <c r="E582" s="279"/>
      <c r="F582" s="274"/>
      <c r="G582" s="275"/>
      <c r="H582" s="275"/>
      <c r="I582" s="298"/>
      <c r="J582" s="299"/>
      <c r="K582" s="299"/>
      <c r="L582" s="300"/>
      <c r="M582" s="301"/>
    </row>
    <row r="583" spans="1:13">
      <c r="A583" s="276" t="s">
        <v>137</v>
      </c>
      <c r="B583" s="277">
        <v>2130313</v>
      </c>
      <c r="C583" s="277" t="s">
        <v>595</v>
      </c>
      <c r="D583" s="278"/>
      <c r="E583" s="279"/>
      <c r="F583" s="274"/>
      <c r="G583" s="275"/>
      <c r="H583" s="275"/>
      <c r="I583" s="298"/>
      <c r="J583" s="299"/>
      <c r="K583" s="299"/>
      <c r="L583" s="300"/>
      <c r="M583" s="301"/>
    </row>
    <row r="584" spans="1:13">
      <c r="A584" s="276" t="s">
        <v>137</v>
      </c>
      <c r="B584" s="277">
        <v>2130314</v>
      </c>
      <c r="C584" s="277" t="s">
        <v>596</v>
      </c>
      <c r="D584" s="278"/>
      <c r="E584" s="279">
        <v>23</v>
      </c>
      <c r="F584" s="274"/>
      <c r="G584" s="275">
        <v>69</v>
      </c>
      <c r="H584" s="275">
        <f t="shared" ref="H584:H647" si="25">E584-G584</f>
        <v>-46</v>
      </c>
      <c r="I584" s="298">
        <f>H584/G584*100</f>
        <v>-66.6666666666667</v>
      </c>
      <c r="J584" s="299"/>
      <c r="K584" s="299"/>
      <c r="L584" s="300"/>
      <c r="M584" s="301"/>
    </row>
    <row r="585" spans="1:13">
      <c r="A585" s="276" t="s">
        <v>137</v>
      </c>
      <c r="B585" s="277">
        <v>2130315</v>
      </c>
      <c r="C585" s="277" t="s">
        <v>597</v>
      </c>
      <c r="D585" s="278"/>
      <c r="E585" s="279"/>
      <c r="F585" s="274"/>
      <c r="G585" s="275"/>
      <c r="H585" s="275"/>
      <c r="I585" s="298"/>
      <c r="J585" s="299"/>
      <c r="K585" s="299"/>
      <c r="L585" s="300"/>
      <c r="M585" s="301"/>
    </row>
    <row r="586" spans="1:13">
      <c r="A586" s="276" t="s">
        <v>137</v>
      </c>
      <c r="B586" s="277">
        <v>2130316</v>
      </c>
      <c r="C586" s="277" t="s">
        <v>598</v>
      </c>
      <c r="D586" s="278"/>
      <c r="E586" s="279"/>
      <c r="F586" s="274"/>
      <c r="G586" s="275"/>
      <c r="H586" s="275"/>
      <c r="I586" s="298"/>
      <c r="J586" s="299"/>
      <c r="K586" s="299"/>
      <c r="L586" s="300"/>
      <c r="M586" s="301"/>
    </row>
    <row r="587" spans="1:13">
      <c r="A587" s="276" t="s">
        <v>137</v>
      </c>
      <c r="B587" s="277">
        <v>2130317</v>
      </c>
      <c r="C587" s="277" t="s">
        <v>599</v>
      </c>
      <c r="D587" s="278"/>
      <c r="E587" s="279"/>
      <c r="F587" s="274"/>
      <c r="G587" s="275"/>
      <c r="H587" s="275"/>
      <c r="I587" s="298"/>
      <c r="J587" s="299"/>
      <c r="K587" s="299"/>
      <c r="L587" s="300"/>
      <c r="M587" s="301"/>
    </row>
    <row r="588" spans="1:13">
      <c r="A588" s="276" t="s">
        <v>137</v>
      </c>
      <c r="B588" s="277">
        <v>2130318</v>
      </c>
      <c r="C588" s="277" t="s">
        <v>600</v>
      </c>
      <c r="D588" s="278"/>
      <c r="E588" s="279"/>
      <c r="F588" s="274"/>
      <c r="G588" s="275"/>
      <c r="H588" s="275"/>
      <c r="I588" s="298"/>
      <c r="J588" s="299"/>
      <c r="K588" s="299"/>
      <c r="L588" s="300"/>
      <c r="M588" s="301"/>
    </row>
    <row r="589" spans="1:13">
      <c r="A589" s="276" t="s">
        <v>137</v>
      </c>
      <c r="B589" s="277">
        <v>2130319</v>
      </c>
      <c r="C589" s="277" t="s">
        <v>601</v>
      </c>
      <c r="D589" s="278"/>
      <c r="E589" s="279">
        <v>6</v>
      </c>
      <c r="F589" s="274"/>
      <c r="G589" s="275"/>
      <c r="H589" s="275">
        <f t="shared" si="25"/>
        <v>6</v>
      </c>
      <c r="I589" s="298"/>
      <c r="J589" s="299"/>
      <c r="K589" s="299"/>
      <c r="L589" s="300"/>
      <c r="M589" s="301"/>
    </row>
    <row r="590" spans="1:13">
      <c r="A590" s="276" t="s">
        <v>137</v>
      </c>
      <c r="B590" s="277">
        <v>2130334</v>
      </c>
      <c r="C590" s="277" t="s">
        <v>602</v>
      </c>
      <c r="D590" s="278"/>
      <c r="E590" s="279">
        <v>15</v>
      </c>
      <c r="F590" s="274"/>
      <c r="G590" s="275">
        <v>35</v>
      </c>
      <c r="H590" s="275">
        <f t="shared" si="25"/>
        <v>-20</v>
      </c>
      <c r="I590" s="298">
        <f t="shared" ref="I590:I595" si="26">H590/G590*100</f>
        <v>-57.1428571428571</v>
      </c>
      <c r="J590" s="299"/>
      <c r="K590" s="299"/>
      <c r="L590" s="300"/>
      <c r="M590" s="301"/>
    </row>
    <row r="591" spans="1:13">
      <c r="A591" s="276" t="s">
        <v>137</v>
      </c>
      <c r="B591" s="277">
        <v>2130335</v>
      </c>
      <c r="C591" s="277" t="s">
        <v>603</v>
      </c>
      <c r="D591" s="278"/>
      <c r="E591" s="279">
        <v>20</v>
      </c>
      <c r="F591" s="274"/>
      <c r="G591" s="275">
        <v>4</v>
      </c>
      <c r="H591" s="275">
        <f t="shared" si="25"/>
        <v>16</v>
      </c>
      <c r="I591" s="298">
        <f t="shared" si="26"/>
        <v>400</v>
      </c>
      <c r="J591" s="299"/>
      <c r="K591" s="299"/>
      <c r="L591" s="300"/>
      <c r="M591" s="301"/>
    </row>
    <row r="592" s="216" customFormat="1" spans="1:13">
      <c r="A592" s="270" t="s">
        <v>137</v>
      </c>
      <c r="B592" s="271">
        <v>2130399</v>
      </c>
      <c r="C592" s="271" t="s">
        <v>604</v>
      </c>
      <c r="D592" s="278">
        <v>118</v>
      </c>
      <c r="E592" s="275">
        <v>25</v>
      </c>
      <c r="F592" s="274">
        <f>E592/D592*100</f>
        <v>21.1864406779661</v>
      </c>
      <c r="G592" s="275">
        <v>23</v>
      </c>
      <c r="H592" s="275">
        <f t="shared" si="25"/>
        <v>2</v>
      </c>
      <c r="I592" s="298">
        <f t="shared" si="26"/>
        <v>8.69565217391304</v>
      </c>
      <c r="J592" s="299">
        <v>7</v>
      </c>
      <c r="K592" s="299">
        <f>J592-D592</f>
        <v>-111</v>
      </c>
      <c r="L592" s="300">
        <f>K592/D592*100</f>
        <v>-94.0677966101695</v>
      </c>
      <c r="M592" s="278"/>
    </row>
    <row r="593" s="239" customFormat="1" spans="1:13">
      <c r="A593" s="264" t="s">
        <v>135</v>
      </c>
      <c r="B593" s="265">
        <v>21305</v>
      </c>
      <c r="C593" s="266" t="s">
        <v>605</v>
      </c>
      <c r="D593" s="267">
        <f>SUM(D594:D598)</f>
        <v>3426</v>
      </c>
      <c r="E593" s="268">
        <f>SUM(E594:E598)</f>
        <v>5481</v>
      </c>
      <c r="F593" s="269">
        <f>E593/D593*100</f>
        <v>159.982486865149</v>
      </c>
      <c r="G593" s="267">
        <f>SUM(G594:G598)</f>
        <v>4767</v>
      </c>
      <c r="H593" s="267">
        <f t="shared" si="25"/>
        <v>714</v>
      </c>
      <c r="I593" s="294">
        <f t="shared" si="26"/>
        <v>14.9779735682819</v>
      </c>
      <c r="J593" s="267">
        <f>SUM(J594:J598)</f>
        <v>2844</v>
      </c>
      <c r="K593" s="295">
        <f>J593-D593</f>
        <v>-582</v>
      </c>
      <c r="L593" s="296">
        <f>K593/D593*100</f>
        <v>-16.9877408056042</v>
      </c>
      <c r="M593" s="297"/>
    </row>
    <row r="594" s="216" customFormat="1" spans="1:13">
      <c r="A594" s="270" t="s">
        <v>137</v>
      </c>
      <c r="B594" s="271">
        <v>2130504</v>
      </c>
      <c r="C594" s="271" t="s">
        <v>606</v>
      </c>
      <c r="D594" s="278">
        <v>1000</v>
      </c>
      <c r="E594" s="275">
        <v>676</v>
      </c>
      <c r="F594" s="274">
        <f>E594/D594*100</f>
        <v>67.6</v>
      </c>
      <c r="G594" s="275">
        <v>899</v>
      </c>
      <c r="H594" s="275">
        <f t="shared" si="25"/>
        <v>-223</v>
      </c>
      <c r="I594" s="298">
        <f t="shared" si="26"/>
        <v>-24.8053392658509</v>
      </c>
      <c r="J594" s="299">
        <f>14+1152</f>
        <v>1166</v>
      </c>
      <c r="K594" s="299">
        <f>J594-D594</f>
        <v>166</v>
      </c>
      <c r="L594" s="300">
        <f>K594/D594*100</f>
        <v>16.6</v>
      </c>
      <c r="M594" s="278"/>
    </row>
    <row r="595" s="216" customFormat="1" spans="1:13">
      <c r="A595" s="270" t="s">
        <v>137</v>
      </c>
      <c r="B595" s="271">
        <v>2130505</v>
      </c>
      <c r="C595" s="271" t="s">
        <v>607</v>
      </c>
      <c r="D595" s="278">
        <v>1940</v>
      </c>
      <c r="E595" s="275">
        <v>3774</v>
      </c>
      <c r="F595" s="274">
        <f>E595/D595*100</f>
        <v>194.536082474227</v>
      </c>
      <c r="G595" s="275">
        <v>2935</v>
      </c>
      <c r="H595" s="275">
        <f t="shared" si="25"/>
        <v>839</v>
      </c>
      <c r="I595" s="298">
        <f t="shared" si="26"/>
        <v>28.5860306643952</v>
      </c>
      <c r="J595" s="299">
        <f>61+1203</f>
        <v>1264</v>
      </c>
      <c r="K595" s="299">
        <f>J595-D595</f>
        <v>-676</v>
      </c>
      <c r="L595" s="300">
        <f>K595/D595*100</f>
        <v>-34.8453608247423</v>
      </c>
      <c r="M595" s="278"/>
    </row>
    <row r="596" spans="1:13">
      <c r="A596" s="276" t="s">
        <v>137</v>
      </c>
      <c r="B596" s="277">
        <v>2130506</v>
      </c>
      <c r="C596" s="277" t="s">
        <v>608</v>
      </c>
      <c r="D596" s="278"/>
      <c r="E596" s="279"/>
      <c r="F596" s="274"/>
      <c r="G596" s="275"/>
      <c r="H596" s="275"/>
      <c r="I596" s="298"/>
      <c r="J596" s="299"/>
      <c r="K596" s="299"/>
      <c r="L596" s="300"/>
      <c r="M596" s="301"/>
    </row>
    <row r="597" spans="1:13">
      <c r="A597" s="276" t="s">
        <v>137</v>
      </c>
      <c r="B597" s="277">
        <v>2130507</v>
      </c>
      <c r="C597" s="277" t="s">
        <v>609</v>
      </c>
      <c r="D597" s="278">
        <v>60</v>
      </c>
      <c r="E597" s="279">
        <v>39</v>
      </c>
      <c r="F597" s="274">
        <f>E597/D597*100</f>
        <v>65</v>
      </c>
      <c r="G597" s="275">
        <v>65</v>
      </c>
      <c r="H597" s="275">
        <f t="shared" si="25"/>
        <v>-26</v>
      </c>
      <c r="I597" s="298">
        <f>H597/G597*100</f>
        <v>-40</v>
      </c>
      <c r="J597" s="299"/>
      <c r="K597" s="299">
        <f>J597-D597</f>
        <v>-60</v>
      </c>
      <c r="L597" s="300">
        <f>K597/D597*100</f>
        <v>-100</v>
      </c>
      <c r="M597" s="301"/>
    </row>
    <row r="598" s="216" customFormat="1" spans="1:13">
      <c r="A598" s="270" t="s">
        <v>137</v>
      </c>
      <c r="B598" s="271">
        <v>2130599</v>
      </c>
      <c r="C598" s="271" t="s">
        <v>610</v>
      </c>
      <c r="D598" s="278">
        <v>426</v>
      </c>
      <c r="E598" s="275">
        <v>992</v>
      </c>
      <c r="F598" s="274">
        <f>E598/D598*100</f>
        <v>232.863849765258</v>
      </c>
      <c r="G598" s="275">
        <v>868</v>
      </c>
      <c r="H598" s="275">
        <f t="shared" si="25"/>
        <v>124</v>
      </c>
      <c r="I598" s="298">
        <f>H598/G598*100</f>
        <v>14.2857142857143</v>
      </c>
      <c r="J598" s="299">
        <v>414</v>
      </c>
      <c r="K598" s="299">
        <f>J598-D598</f>
        <v>-12</v>
      </c>
      <c r="L598" s="300">
        <f>K598/D598*100</f>
        <v>-2.8169014084507</v>
      </c>
      <c r="M598" s="278"/>
    </row>
    <row r="599" s="239" customFormat="1" spans="1:13">
      <c r="A599" s="264" t="s">
        <v>135</v>
      </c>
      <c r="B599" s="265">
        <v>21307</v>
      </c>
      <c r="C599" s="266" t="s">
        <v>611</v>
      </c>
      <c r="D599" s="267">
        <f>SUM(D600:D605)</f>
        <v>1161</v>
      </c>
      <c r="E599" s="268">
        <f>SUM(E600:E605)</f>
        <v>1811</v>
      </c>
      <c r="F599" s="269">
        <f>E599/D599*100</f>
        <v>155.986218776916</v>
      </c>
      <c r="G599" s="267">
        <f>SUM(G600:G605)</f>
        <v>1311</v>
      </c>
      <c r="H599" s="267">
        <f t="shared" si="25"/>
        <v>500</v>
      </c>
      <c r="I599" s="294">
        <f>H599/G599*100</f>
        <v>38.13882532418</v>
      </c>
      <c r="J599" s="267">
        <f>SUM(J600:J605)</f>
        <v>1288</v>
      </c>
      <c r="K599" s="295">
        <f>J599-D599</f>
        <v>127</v>
      </c>
      <c r="L599" s="296">
        <f>K599/D599*100</f>
        <v>10.9388458225668</v>
      </c>
      <c r="M599" s="297"/>
    </row>
    <row r="600" s="216" customFormat="1" spans="1:13">
      <c r="A600" s="270" t="s">
        <v>137</v>
      </c>
      <c r="B600" s="271">
        <v>2130701</v>
      </c>
      <c r="C600" s="271" t="s">
        <v>612</v>
      </c>
      <c r="D600" s="278">
        <f>94+99</f>
        <v>193</v>
      </c>
      <c r="E600" s="275">
        <v>707</v>
      </c>
      <c r="F600" s="274">
        <f>E600/D600*100</f>
        <v>366.321243523316</v>
      </c>
      <c r="G600" s="275">
        <v>283</v>
      </c>
      <c r="H600" s="275">
        <f t="shared" si="25"/>
        <v>424</v>
      </c>
      <c r="I600" s="298">
        <f>H600/G600*100</f>
        <v>149.82332155477</v>
      </c>
      <c r="J600" s="299">
        <f>94+102</f>
        <v>196</v>
      </c>
      <c r="K600" s="299">
        <f>J600-D600</f>
        <v>3</v>
      </c>
      <c r="L600" s="300">
        <f>K600/D600*100</f>
        <v>1.55440414507772</v>
      </c>
      <c r="M600" s="278"/>
    </row>
    <row r="601" spans="1:13">
      <c r="A601" s="276" t="s">
        <v>137</v>
      </c>
      <c r="B601" s="277">
        <v>2130704</v>
      </c>
      <c r="C601" s="277" t="s">
        <v>613</v>
      </c>
      <c r="D601" s="278"/>
      <c r="E601" s="279"/>
      <c r="F601" s="274"/>
      <c r="G601" s="275"/>
      <c r="H601" s="275"/>
      <c r="I601" s="298"/>
      <c r="J601" s="299"/>
      <c r="K601" s="299"/>
      <c r="L601" s="300"/>
      <c r="M601" s="301"/>
    </row>
    <row r="602" s="216" customFormat="1" spans="1:13">
      <c r="A602" s="270" t="s">
        <v>137</v>
      </c>
      <c r="B602" s="271">
        <v>2130705</v>
      </c>
      <c r="C602" s="271" t="s">
        <v>614</v>
      </c>
      <c r="D602" s="278">
        <v>968</v>
      </c>
      <c r="E602" s="275">
        <v>953</v>
      </c>
      <c r="F602" s="274">
        <f>E602/D602*100</f>
        <v>98.4504132231405</v>
      </c>
      <c r="G602" s="275"/>
      <c r="H602" s="275">
        <f t="shared" si="25"/>
        <v>953</v>
      </c>
      <c r="I602" s="298"/>
      <c r="J602" s="303">
        <v>1092</v>
      </c>
      <c r="K602" s="299">
        <f>J602-D602</f>
        <v>124</v>
      </c>
      <c r="L602" s="300">
        <f>K602/D602*100</f>
        <v>12.8099173553719</v>
      </c>
      <c r="M602" s="278"/>
    </row>
    <row r="603" spans="1:13">
      <c r="A603" s="276" t="s">
        <v>137</v>
      </c>
      <c r="B603" s="277">
        <v>2130706</v>
      </c>
      <c r="C603" s="277" t="s">
        <v>615</v>
      </c>
      <c r="D603" s="278"/>
      <c r="E603" s="279"/>
      <c r="F603" s="274"/>
      <c r="G603" s="275">
        <v>978</v>
      </c>
      <c r="H603" s="275">
        <f t="shared" si="25"/>
        <v>-978</v>
      </c>
      <c r="I603" s="298">
        <f>H603/G603*100</f>
        <v>-100</v>
      </c>
      <c r="J603" s="299"/>
      <c r="K603" s="299"/>
      <c r="L603" s="300"/>
      <c r="M603" s="301"/>
    </row>
    <row r="604" spans="1:13">
      <c r="A604" s="276" t="s">
        <v>137</v>
      </c>
      <c r="B604" s="277">
        <v>2130707</v>
      </c>
      <c r="C604" s="277" t="s">
        <v>616</v>
      </c>
      <c r="D604" s="278"/>
      <c r="E604" s="279">
        <v>147</v>
      </c>
      <c r="F604" s="274"/>
      <c r="G604" s="275">
        <v>50</v>
      </c>
      <c r="H604" s="275">
        <f t="shared" si="25"/>
        <v>97</v>
      </c>
      <c r="I604" s="298">
        <f>H604/G604*100</f>
        <v>194</v>
      </c>
      <c r="J604" s="299"/>
      <c r="K604" s="299"/>
      <c r="L604" s="300"/>
      <c r="M604" s="301"/>
    </row>
    <row r="605" spans="1:13">
      <c r="A605" s="276" t="s">
        <v>137</v>
      </c>
      <c r="B605" s="277">
        <v>2130799</v>
      </c>
      <c r="C605" s="277" t="s">
        <v>617</v>
      </c>
      <c r="D605" s="278"/>
      <c r="E605" s="279">
        <v>4</v>
      </c>
      <c r="F605" s="274"/>
      <c r="G605" s="275"/>
      <c r="H605" s="275">
        <f t="shared" si="25"/>
        <v>4</v>
      </c>
      <c r="I605" s="298"/>
      <c r="J605" s="299"/>
      <c r="K605" s="299"/>
      <c r="L605" s="300"/>
      <c r="M605" s="301"/>
    </row>
    <row r="606" s="239" customFormat="1" spans="1:13">
      <c r="A606" s="264" t="s">
        <v>135</v>
      </c>
      <c r="B606" s="265">
        <v>21308</v>
      </c>
      <c r="C606" s="266" t="s">
        <v>618</v>
      </c>
      <c r="D606" s="267">
        <f>SUM(D607:D608)</f>
        <v>37</v>
      </c>
      <c r="E606" s="268">
        <f>SUM(E607:E608)</f>
        <v>564</v>
      </c>
      <c r="F606" s="269">
        <f>E606/D606*100</f>
        <v>1524.32432432432</v>
      </c>
      <c r="G606" s="267">
        <f>SUM(G607:G608)</f>
        <v>277</v>
      </c>
      <c r="H606" s="267">
        <f t="shared" si="25"/>
        <v>287</v>
      </c>
      <c r="I606" s="294">
        <f>H606/G606*100</f>
        <v>103.610108303249</v>
      </c>
      <c r="J606" s="267">
        <f>SUM(J607:J608)</f>
        <v>0</v>
      </c>
      <c r="K606" s="295">
        <f>J606-D606</f>
        <v>-37</v>
      </c>
      <c r="L606" s="296">
        <f>K606/D606*100</f>
        <v>-100</v>
      </c>
      <c r="M606" s="297"/>
    </row>
    <row r="607" spans="1:13">
      <c r="A607" s="276" t="s">
        <v>137</v>
      </c>
      <c r="B607" s="277">
        <v>2130801</v>
      </c>
      <c r="C607" s="277" t="s">
        <v>619</v>
      </c>
      <c r="D607" s="278"/>
      <c r="E607" s="279"/>
      <c r="F607" s="274"/>
      <c r="G607" s="275"/>
      <c r="H607" s="275"/>
      <c r="I607" s="298"/>
      <c r="J607" s="299"/>
      <c r="K607" s="299"/>
      <c r="L607" s="300"/>
      <c r="M607" s="301"/>
    </row>
    <row r="608" s="216" customFormat="1" spans="1:13">
      <c r="A608" s="270" t="s">
        <v>137</v>
      </c>
      <c r="B608" s="271">
        <v>2130803</v>
      </c>
      <c r="C608" s="271" t="s">
        <v>620</v>
      </c>
      <c r="D608" s="278">
        <v>37</v>
      </c>
      <c r="E608" s="275">
        <v>564</v>
      </c>
      <c r="F608" s="274">
        <f>E608/D608*100</f>
        <v>1524.32432432432</v>
      </c>
      <c r="G608" s="275">
        <v>277</v>
      </c>
      <c r="H608" s="275">
        <f t="shared" si="25"/>
        <v>287</v>
      </c>
      <c r="I608" s="298">
        <f>H608/G608*100</f>
        <v>103.610108303249</v>
      </c>
      <c r="J608" s="299"/>
      <c r="K608" s="299">
        <f>J608-D608</f>
        <v>-37</v>
      </c>
      <c r="L608" s="300">
        <f>K608/D608*100</f>
        <v>-100</v>
      </c>
      <c r="M608" s="278"/>
    </row>
    <row r="609" s="239" customFormat="1" spans="1:13">
      <c r="A609" s="264" t="s">
        <v>135</v>
      </c>
      <c r="B609" s="265">
        <v>21309</v>
      </c>
      <c r="C609" s="266" t="s">
        <v>621</v>
      </c>
      <c r="D609" s="267"/>
      <c r="E609" s="268"/>
      <c r="F609" s="269"/>
      <c r="G609" s="267">
        <f>SUM(G610:G610)</f>
        <v>0</v>
      </c>
      <c r="H609" s="267"/>
      <c r="I609" s="294"/>
      <c r="J609" s="267"/>
      <c r="K609" s="295"/>
      <c r="L609" s="296"/>
      <c r="M609" s="297"/>
    </row>
    <row r="610" spans="1:13">
      <c r="A610" s="276" t="s">
        <v>137</v>
      </c>
      <c r="B610" s="277">
        <v>2130999</v>
      </c>
      <c r="C610" s="277" t="s">
        <v>622</v>
      </c>
      <c r="D610" s="278"/>
      <c r="E610" s="279"/>
      <c r="F610" s="274"/>
      <c r="G610" s="275"/>
      <c r="H610" s="275"/>
      <c r="I610" s="298"/>
      <c r="J610" s="299"/>
      <c r="K610" s="299"/>
      <c r="L610" s="300"/>
      <c r="M610" s="301"/>
    </row>
    <row r="611" s="239" customFormat="1" spans="1:13">
      <c r="A611" s="264" t="s">
        <v>135</v>
      </c>
      <c r="B611" s="265">
        <v>21399</v>
      </c>
      <c r="C611" s="266" t="s">
        <v>623</v>
      </c>
      <c r="D611" s="267"/>
      <c r="E611" s="268">
        <f>E612</f>
        <v>1</v>
      </c>
      <c r="F611" s="269"/>
      <c r="G611" s="267"/>
      <c r="H611" s="267">
        <f t="shared" si="25"/>
        <v>1</v>
      </c>
      <c r="I611" s="294"/>
      <c r="J611" s="267"/>
      <c r="K611" s="295"/>
      <c r="L611" s="296"/>
      <c r="M611" s="297"/>
    </row>
    <row r="612" spans="1:13">
      <c r="A612" s="276" t="s">
        <v>137</v>
      </c>
      <c r="B612" s="277">
        <v>2139999</v>
      </c>
      <c r="C612" s="277" t="s">
        <v>624</v>
      </c>
      <c r="D612" s="278"/>
      <c r="E612" s="279">
        <v>1</v>
      </c>
      <c r="F612" s="274"/>
      <c r="G612" s="275"/>
      <c r="H612" s="275">
        <f t="shared" si="25"/>
        <v>1</v>
      </c>
      <c r="I612" s="298"/>
      <c r="J612" s="299"/>
      <c r="K612" s="299"/>
      <c r="L612" s="300"/>
      <c r="M612" s="301"/>
    </row>
    <row r="613" s="238" customFormat="1" spans="1:13">
      <c r="A613" s="259" t="s">
        <v>133</v>
      </c>
      <c r="B613" s="260">
        <v>214</v>
      </c>
      <c r="C613" s="260" t="s">
        <v>625</v>
      </c>
      <c r="D613" s="261">
        <f>D614+D621+D623+D625+D627</f>
        <v>830</v>
      </c>
      <c r="E613" s="262">
        <f>E614+E621+E623+E625+E627</f>
        <v>782</v>
      </c>
      <c r="F613" s="263">
        <f>E613/D613*100</f>
        <v>94.2168674698795</v>
      </c>
      <c r="G613" s="262">
        <f>G614+G621+G623+G625+G627</f>
        <v>701</v>
      </c>
      <c r="H613" s="262">
        <f t="shared" si="25"/>
        <v>81</v>
      </c>
      <c r="I613" s="291">
        <f>H613/G613*100</f>
        <v>11.5549215406562</v>
      </c>
      <c r="J613" s="262">
        <f>J614+J621+J623+J625+J627</f>
        <v>73</v>
      </c>
      <c r="K613" s="292">
        <f>J613-D613</f>
        <v>-757</v>
      </c>
      <c r="L613" s="293">
        <f>K613/D613*100</f>
        <v>-91.2048192771084</v>
      </c>
      <c r="M613" s="292"/>
    </row>
    <row r="614" s="239" customFormat="1" spans="1:13">
      <c r="A614" s="264" t="s">
        <v>135</v>
      </c>
      <c r="B614" s="265">
        <v>21401</v>
      </c>
      <c r="C614" s="266" t="s">
        <v>626</v>
      </c>
      <c r="D614" s="267">
        <f>SUM(D615:D620)</f>
        <v>830</v>
      </c>
      <c r="E614" s="268">
        <f>SUM(E615:E620)</f>
        <v>782</v>
      </c>
      <c r="F614" s="269">
        <f>E614/D614*100</f>
        <v>94.2168674698795</v>
      </c>
      <c r="G614" s="267">
        <f>SUM(G615:G620)</f>
        <v>700</v>
      </c>
      <c r="H614" s="267">
        <f t="shared" si="25"/>
        <v>82</v>
      </c>
      <c r="I614" s="294">
        <f>H614/G614*100</f>
        <v>11.7142857142857</v>
      </c>
      <c r="J614" s="267">
        <f>SUM(J615:J620)</f>
        <v>73</v>
      </c>
      <c r="K614" s="295">
        <f>J614-D614</f>
        <v>-757</v>
      </c>
      <c r="L614" s="296">
        <f>K614/D614*100</f>
        <v>-91.2048192771084</v>
      </c>
      <c r="M614" s="297"/>
    </row>
    <row r="615" s="216" customFormat="1" spans="1:13">
      <c r="A615" s="270" t="s">
        <v>137</v>
      </c>
      <c r="B615" s="271">
        <v>2140101</v>
      </c>
      <c r="C615" s="271" t="s">
        <v>138</v>
      </c>
      <c r="D615" s="278">
        <v>22</v>
      </c>
      <c r="E615" s="275">
        <v>27</v>
      </c>
      <c r="F615" s="274">
        <f>E615/D615*100</f>
        <v>122.727272727273</v>
      </c>
      <c r="G615" s="275">
        <v>69</v>
      </c>
      <c r="H615" s="275">
        <f t="shared" si="25"/>
        <v>-42</v>
      </c>
      <c r="I615" s="298">
        <f>H615/G615*100</f>
        <v>-60.8695652173913</v>
      </c>
      <c r="J615" s="299">
        <v>30</v>
      </c>
      <c r="K615" s="299">
        <f>J615-D615</f>
        <v>8</v>
      </c>
      <c r="L615" s="300">
        <f>K615/D615*100</f>
        <v>36.3636363636364</v>
      </c>
      <c r="M615" s="278"/>
    </row>
    <row r="616" spans="1:13">
      <c r="A616" s="276" t="s">
        <v>137</v>
      </c>
      <c r="B616" s="277">
        <v>2140102</v>
      </c>
      <c r="C616" s="277" t="s">
        <v>139</v>
      </c>
      <c r="D616" s="278"/>
      <c r="E616" s="279"/>
      <c r="F616" s="274"/>
      <c r="G616" s="275"/>
      <c r="H616" s="275"/>
      <c r="I616" s="298"/>
      <c r="J616" s="299"/>
      <c r="K616" s="299"/>
      <c r="L616" s="300"/>
      <c r="M616" s="301"/>
    </row>
    <row r="617" spans="1:13">
      <c r="A617" s="276" t="s">
        <v>137</v>
      </c>
      <c r="B617" s="277">
        <v>2140103</v>
      </c>
      <c r="C617" s="277" t="s">
        <v>140</v>
      </c>
      <c r="D617" s="278"/>
      <c r="E617" s="279"/>
      <c r="F617" s="274"/>
      <c r="G617" s="275">
        <v>3</v>
      </c>
      <c r="H617" s="275">
        <f t="shared" si="25"/>
        <v>-3</v>
      </c>
      <c r="I617" s="298">
        <f>H617/G617*100</f>
        <v>-100</v>
      </c>
      <c r="J617" s="299"/>
      <c r="K617" s="299"/>
      <c r="L617" s="300"/>
      <c r="M617" s="301"/>
    </row>
    <row r="618" s="216" customFormat="1" spans="1:13">
      <c r="A618" s="270" t="s">
        <v>137</v>
      </c>
      <c r="B618" s="271">
        <v>2140104</v>
      </c>
      <c r="C618" s="271" t="s">
        <v>627</v>
      </c>
      <c r="D618" s="278">
        <v>629</v>
      </c>
      <c r="E618" s="275">
        <v>564</v>
      </c>
      <c r="F618" s="274">
        <f>E618/D618*100</f>
        <v>89.6661367249603</v>
      </c>
      <c r="G618" s="275">
        <v>506</v>
      </c>
      <c r="H618" s="275">
        <f t="shared" si="25"/>
        <v>58</v>
      </c>
      <c r="I618" s="298">
        <f>H618/G618*100</f>
        <v>11.4624505928854</v>
      </c>
      <c r="J618" s="299"/>
      <c r="K618" s="299">
        <f>J618-D618</f>
        <v>-629</v>
      </c>
      <c r="L618" s="300">
        <f>K618/D618*100</f>
        <v>-100</v>
      </c>
      <c r="M618" s="278"/>
    </row>
    <row r="619" spans="1:13">
      <c r="A619" s="276" t="s">
        <v>137</v>
      </c>
      <c r="B619" s="277">
        <v>2140106</v>
      </c>
      <c r="C619" s="277" t="s">
        <v>628</v>
      </c>
      <c r="D619" s="278">
        <v>54</v>
      </c>
      <c r="E619" s="279">
        <v>88</v>
      </c>
      <c r="F619" s="274">
        <f>E619/D619*100</f>
        <v>162.962962962963</v>
      </c>
      <c r="G619" s="275">
        <v>68</v>
      </c>
      <c r="H619" s="275">
        <f t="shared" si="25"/>
        <v>20</v>
      </c>
      <c r="I619" s="298">
        <f>H619/G619*100</f>
        <v>29.4117647058824</v>
      </c>
      <c r="J619" s="299"/>
      <c r="K619" s="299">
        <f>J619-D619</f>
        <v>-54</v>
      </c>
      <c r="L619" s="300">
        <f>K619/D619*100</f>
        <v>-100</v>
      </c>
      <c r="M619" s="301"/>
    </row>
    <row r="620" s="216" customFormat="1" spans="1:13">
      <c r="A620" s="270" t="s">
        <v>137</v>
      </c>
      <c r="B620" s="271">
        <v>2140199</v>
      </c>
      <c r="C620" s="271" t="s">
        <v>629</v>
      </c>
      <c r="D620" s="278">
        <f>52+73</f>
        <v>125</v>
      </c>
      <c r="E620" s="275">
        <v>103</v>
      </c>
      <c r="F620" s="274">
        <f>E620/D620*100</f>
        <v>82.4</v>
      </c>
      <c r="G620" s="275">
        <v>54</v>
      </c>
      <c r="H620" s="275">
        <f t="shared" si="25"/>
        <v>49</v>
      </c>
      <c r="I620" s="298">
        <f>H620/G620*100</f>
        <v>90.7407407407407</v>
      </c>
      <c r="J620" s="299">
        <v>43</v>
      </c>
      <c r="K620" s="299">
        <f>J620-D620</f>
        <v>-82</v>
      </c>
      <c r="L620" s="300">
        <f>K620/D620*100</f>
        <v>-65.6</v>
      </c>
      <c r="M620" s="278"/>
    </row>
    <row r="621" s="239" customFormat="1" spans="1:13">
      <c r="A621" s="264" t="s">
        <v>135</v>
      </c>
      <c r="B621" s="265">
        <v>21402</v>
      </c>
      <c r="C621" s="266" t="s">
        <v>630</v>
      </c>
      <c r="D621" s="267"/>
      <c r="E621" s="268"/>
      <c r="F621" s="269"/>
      <c r="G621" s="267"/>
      <c r="H621" s="267"/>
      <c r="I621" s="294"/>
      <c r="J621" s="267"/>
      <c r="K621" s="295"/>
      <c r="L621" s="296"/>
      <c r="M621" s="297"/>
    </row>
    <row r="622" spans="1:13">
      <c r="A622" s="276" t="s">
        <v>137</v>
      </c>
      <c r="B622" s="277">
        <v>2140299</v>
      </c>
      <c r="C622" s="277" t="s">
        <v>631</v>
      </c>
      <c r="D622" s="278"/>
      <c r="E622" s="279"/>
      <c r="F622" s="274"/>
      <c r="G622" s="275"/>
      <c r="H622" s="275"/>
      <c r="I622" s="298"/>
      <c r="J622" s="299"/>
      <c r="K622" s="299"/>
      <c r="L622" s="300"/>
      <c r="M622" s="301"/>
    </row>
    <row r="623" s="239" customFormat="1" spans="1:13">
      <c r="A623" s="264" t="s">
        <v>135</v>
      </c>
      <c r="B623" s="265">
        <v>21403</v>
      </c>
      <c r="C623" s="266" t="s">
        <v>632</v>
      </c>
      <c r="D623" s="267"/>
      <c r="E623" s="268"/>
      <c r="F623" s="269"/>
      <c r="G623" s="267"/>
      <c r="H623" s="267"/>
      <c r="I623" s="294"/>
      <c r="J623" s="267"/>
      <c r="K623" s="295"/>
      <c r="L623" s="296"/>
      <c r="M623" s="297"/>
    </row>
    <row r="624" spans="1:13">
      <c r="A624" s="276" t="s">
        <v>137</v>
      </c>
      <c r="B624" s="277">
        <v>2140399</v>
      </c>
      <c r="C624" s="277" t="s">
        <v>633</v>
      </c>
      <c r="D624" s="278"/>
      <c r="E624" s="279"/>
      <c r="F624" s="274"/>
      <c r="G624" s="275"/>
      <c r="H624" s="275"/>
      <c r="I624" s="298"/>
      <c r="J624" s="299"/>
      <c r="K624" s="299"/>
      <c r="L624" s="300"/>
      <c r="M624" s="301"/>
    </row>
    <row r="625" s="239" customFormat="1" spans="1:13">
      <c r="A625" s="264" t="s">
        <v>135</v>
      </c>
      <c r="B625" s="265">
        <v>21405</v>
      </c>
      <c r="C625" s="266" t="s">
        <v>634</v>
      </c>
      <c r="D625" s="267"/>
      <c r="E625" s="268"/>
      <c r="F625" s="269"/>
      <c r="G625" s="267"/>
      <c r="H625" s="267"/>
      <c r="I625" s="294"/>
      <c r="J625" s="267"/>
      <c r="K625" s="295"/>
      <c r="L625" s="296"/>
      <c r="M625" s="297"/>
    </row>
    <row r="626" spans="1:13">
      <c r="A626" s="276" t="s">
        <v>137</v>
      </c>
      <c r="B626" s="277">
        <v>2140599</v>
      </c>
      <c r="C626" s="277" t="s">
        <v>635</v>
      </c>
      <c r="D626" s="278"/>
      <c r="E626" s="279"/>
      <c r="F626" s="274"/>
      <c r="G626" s="275"/>
      <c r="H626" s="275"/>
      <c r="I626" s="298"/>
      <c r="J626" s="299"/>
      <c r="K626" s="299"/>
      <c r="L626" s="300"/>
      <c r="M626" s="301"/>
    </row>
    <row r="627" s="239" customFormat="1" spans="1:13">
      <c r="A627" s="264" t="s">
        <v>135</v>
      </c>
      <c r="B627" s="265">
        <v>21499</v>
      </c>
      <c r="C627" s="266" t="s">
        <v>636</v>
      </c>
      <c r="D627" s="267"/>
      <c r="E627" s="268"/>
      <c r="F627" s="269"/>
      <c r="G627" s="267">
        <f>SUM(G628:G629)</f>
        <v>1</v>
      </c>
      <c r="H627" s="267">
        <f t="shared" si="25"/>
        <v>-1</v>
      </c>
      <c r="I627" s="294">
        <f>H627/G627*100</f>
        <v>-100</v>
      </c>
      <c r="J627" s="267"/>
      <c r="K627" s="295"/>
      <c r="L627" s="296"/>
      <c r="M627" s="297"/>
    </row>
    <row r="628" spans="1:13">
      <c r="A628" s="276" t="s">
        <v>137</v>
      </c>
      <c r="B628" s="277">
        <v>2149901</v>
      </c>
      <c r="C628" s="277" t="s">
        <v>637</v>
      </c>
      <c r="D628" s="278"/>
      <c r="E628" s="279"/>
      <c r="F628" s="274"/>
      <c r="G628" s="275"/>
      <c r="H628" s="275"/>
      <c r="I628" s="298"/>
      <c r="J628" s="299"/>
      <c r="K628" s="299"/>
      <c r="L628" s="300"/>
      <c r="M628" s="301"/>
    </row>
    <row r="629" s="216" customFormat="1" spans="1:13">
      <c r="A629" s="270" t="s">
        <v>137</v>
      </c>
      <c r="B629" s="271">
        <v>2149999</v>
      </c>
      <c r="C629" s="271" t="s">
        <v>638</v>
      </c>
      <c r="D629" s="278"/>
      <c r="E629" s="275"/>
      <c r="F629" s="274"/>
      <c r="G629" s="275">
        <v>1</v>
      </c>
      <c r="H629" s="275">
        <f t="shared" si="25"/>
        <v>-1</v>
      </c>
      <c r="I629" s="298">
        <f>H629/G629*100</f>
        <v>-100</v>
      </c>
      <c r="J629" s="299"/>
      <c r="K629" s="299"/>
      <c r="L629" s="300"/>
      <c r="M629" s="278"/>
    </row>
    <row r="630" s="238" customFormat="1" spans="1:13">
      <c r="A630" s="259" t="s">
        <v>133</v>
      </c>
      <c r="B630" s="260">
        <v>215</v>
      </c>
      <c r="C630" s="260" t="s">
        <v>639</v>
      </c>
      <c r="D630" s="261">
        <f>D631+D633+D635+D637+D642+D644+D647</f>
        <v>95</v>
      </c>
      <c r="E630" s="262">
        <f t="shared" ref="E630:J630" si="27">E631+E633+E635+E637+E642+E644+E647</f>
        <v>280</v>
      </c>
      <c r="F630" s="263">
        <f>E630/D630*100</f>
        <v>294.736842105263</v>
      </c>
      <c r="G630" s="262">
        <f>G631+G633+G635+G637+G642+G644+G647</f>
        <v>208</v>
      </c>
      <c r="H630" s="262">
        <f t="shared" si="25"/>
        <v>72</v>
      </c>
      <c r="I630" s="291">
        <f>H630/G630*100</f>
        <v>34.6153846153846</v>
      </c>
      <c r="J630" s="262">
        <f t="shared" si="27"/>
        <v>77</v>
      </c>
      <c r="K630" s="292">
        <f>J630-D630</f>
        <v>-18</v>
      </c>
      <c r="L630" s="293">
        <f>K630/D630*100</f>
        <v>-18.9473684210526</v>
      </c>
      <c r="M630" s="292"/>
    </row>
    <row r="631" s="239" customFormat="1" spans="1:13">
      <c r="A631" s="264" t="s">
        <v>135</v>
      </c>
      <c r="B631" s="265">
        <v>21501</v>
      </c>
      <c r="C631" s="266" t="s">
        <v>640</v>
      </c>
      <c r="D631" s="267"/>
      <c r="E631" s="268"/>
      <c r="F631" s="269"/>
      <c r="G631" s="267"/>
      <c r="H631" s="267"/>
      <c r="I631" s="294"/>
      <c r="J631" s="267"/>
      <c r="K631" s="295"/>
      <c r="L631" s="296"/>
      <c r="M631" s="297"/>
    </row>
    <row r="632" spans="1:13">
      <c r="A632" s="276" t="s">
        <v>137</v>
      </c>
      <c r="B632" s="277">
        <v>2150199</v>
      </c>
      <c r="C632" s="277" t="s">
        <v>641</v>
      </c>
      <c r="D632" s="278"/>
      <c r="E632" s="279"/>
      <c r="F632" s="274"/>
      <c r="G632" s="275"/>
      <c r="H632" s="275"/>
      <c r="I632" s="298"/>
      <c r="J632" s="299"/>
      <c r="K632" s="299"/>
      <c r="L632" s="300"/>
      <c r="M632" s="301"/>
    </row>
    <row r="633" s="239" customFormat="1" spans="1:13">
      <c r="A633" s="264" t="s">
        <v>135</v>
      </c>
      <c r="B633" s="265">
        <v>21502</v>
      </c>
      <c r="C633" s="266" t="s">
        <v>642</v>
      </c>
      <c r="D633" s="267"/>
      <c r="E633" s="268"/>
      <c r="F633" s="269"/>
      <c r="G633" s="267"/>
      <c r="H633" s="267"/>
      <c r="I633" s="294"/>
      <c r="J633" s="267"/>
      <c r="K633" s="295"/>
      <c r="L633" s="296"/>
      <c r="M633" s="297"/>
    </row>
    <row r="634" spans="1:13">
      <c r="A634" s="276" t="s">
        <v>137</v>
      </c>
      <c r="B634" s="277">
        <v>2150299</v>
      </c>
      <c r="C634" s="277" t="s">
        <v>643</v>
      </c>
      <c r="D634" s="278"/>
      <c r="E634" s="279"/>
      <c r="F634" s="274"/>
      <c r="G634" s="275"/>
      <c r="H634" s="275"/>
      <c r="I634" s="298"/>
      <c r="J634" s="299"/>
      <c r="K634" s="299"/>
      <c r="L634" s="300"/>
      <c r="M634" s="301"/>
    </row>
    <row r="635" s="239" customFormat="1" spans="1:13">
      <c r="A635" s="264" t="s">
        <v>135</v>
      </c>
      <c r="B635" s="265">
        <v>21503</v>
      </c>
      <c r="C635" s="266" t="s">
        <v>644</v>
      </c>
      <c r="D635" s="267"/>
      <c r="E635" s="268"/>
      <c r="F635" s="269"/>
      <c r="G635" s="267"/>
      <c r="H635" s="267"/>
      <c r="I635" s="294"/>
      <c r="J635" s="267"/>
      <c r="K635" s="295"/>
      <c r="L635" s="296"/>
      <c r="M635" s="297"/>
    </row>
    <row r="636" spans="1:13">
      <c r="A636" s="276" t="s">
        <v>137</v>
      </c>
      <c r="B636" s="277">
        <v>2150399</v>
      </c>
      <c r="C636" s="277" t="s">
        <v>645</v>
      </c>
      <c r="D636" s="278"/>
      <c r="E636" s="279"/>
      <c r="F636" s="274"/>
      <c r="G636" s="275"/>
      <c r="H636" s="275"/>
      <c r="I636" s="298"/>
      <c r="J636" s="299"/>
      <c r="K636" s="299"/>
      <c r="L636" s="300"/>
      <c r="M636" s="301"/>
    </row>
    <row r="637" s="239" customFormat="1" spans="1:13">
      <c r="A637" s="264" t="s">
        <v>135</v>
      </c>
      <c r="B637" s="265">
        <v>21505</v>
      </c>
      <c r="C637" s="266" t="s">
        <v>646</v>
      </c>
      <c r="D637" s="267">
        <f>SUM(D638:D641)</f>
        <v>95</v>
      </c>
      <c r="E637" s="268">
        <f>SUM(E638:E641)</f>
        <v>248</v>
      </c>
      <c r="F637" s="269">
        <f>E637/D637*100</f>
        <v>261.052631578947</v>
      </c>
      <c r="G637" s="267">
        <f>SUM(G638:G641)</f>
        <v>85</v>
      </c>
      <c r="H637" s="267">
        <f t="shared" si="25"/>
        <v>163</v>
      </c>
      <c r="I637" s="294">
        <f>H637/G637*100</f>
        <v>191.764705882353</v>
      </c>
      <c r="J637" s="267">
        <f>SUM(J638:J641)</f>
        <v>77</v>
      </c>
      <c r="K637" s="295">
        <f>J637-D637</f>
        <v>-18</v>
      </c>
      <c r="L637" s="296">
        <f>K637/D637*100</f>
        <v>-18.9473684210526</v>
      </c>
      <c r="M637" s="297"/>
    </row>
    <row r="638" s="216" customFormat="1" spans="1:13">
      <c r="A638" s="270" t="s">
        <v>137</v>
      </c>
      <c r="B638" s="271">
        <v>2150501</v>
      </c>
      <c r="C638" s="271" t="s">
        <v>138</v>
      </c>
      <c r="D638" s="278">
        <v>51</v>
      </c>
      <c r="E638" s="275">
        <v>42</v>
      </c>
      <c r="F638" s="274">
        <f>E638/D638*100</f>
        <v>82.3529411764706</v>
      </c>
      <c r="G638" s="275">
        <v>47</v>
      </c>
      <c r="H638" s="275">
        <f t="shared" si="25"/>
        <v>-5</v>
      </c>
      <c r="I638" s="298">
        <f>H638/G638*100</f>
        <v>-10.6382978723404</v>
      </c>
      <c r="J638" s="299">
        <v>25</v>
      </c>
      <c r="K638" s="299">
        <f>J638-D638</f>
        <v>-26</v>
      </c>
      <c r="L638" s="300">
        <f>K638/D638*100</f>
        <v>-50.9803921568627</v>
      </c>
      <c r="M638" s="278"/>
    </row>
    <row r="639" s="216" customFormat="1" spans="1:13">
      <c r="A639" s="270" t="s">
        <v>137</v>
      </c>
      <c r="B639" s="271">
        <v>2150507</v>
      </c>
      <c r="C639" s="271" t="s">
        <v>647</v>
      </c>
      <c r="D639" s="278"/>
      <c r="E639" s="275">
        <v>51</v>
      </c>
      <c r="F639" s="274"/>
      <c r="G639" s="275"/>
      <c r="H639" s="275">
        <f t="shared" si="25"/>
        <v>51</v>
      </c>
      <c r="I639" s="298"/>
      <c r="J639" s="299"/>
      <c r="K639" s="299"/>
      <c r="L639" s="300"/>
      <c r="M639" s="278"/>
    </row>
    <row r="640" s="216" customFormat="1" spans="1:13">
      <c r="A640" s="270" t="s">
        <v>137</v>
      </c>
      <c r="B640" s="271">
        <v>2150550</v>
      </c>
      <c r="C640" s="271" t="s">
        <v>146</v>
      </c>
      <c r="D640" s="278">
        <v>38</v>
      </c>
      <c r="E640" s="275">
        <v>72</v>
      </c>
      <c r="F640" s="274">
        <f>E640/D640*100</f>
        <v>189.473684210526</v>
      </c>
      <c r="G640" s="275">
        <v>38</v>
      </c>
      <c r="H640" s="275">
        <f t="shared" si="25"/>
        <v>34</v>
      </c>
      <c r="I640" s="298">
        <f>H640/G640*100</f>
        <v>89.4736842105263</v>
      </c>
      <c r="J640" s="299">
        <v>52</v>
      </c>
      <c r="K640" s="299">
        <f>J640-D640</f>
        <v>14</v>
      </c>
      <c r="L640" s="300">
        <f>K640/D640*100</f>
        <v>36.8421052631579</v>
      </c>
      <c r="M640" s="278"/>
    </row>
    <row r="641" spans="1:13">
      <c r="A641" s="276" t="s">
        <v>137</v>
      </c>
      <c r="B641" s="277">
        <v>2150599</v>
      </c>
      <c r="C641" s="277" t="s">
        <v>648</v>
      </c>
      <c r="D641" s="278">
        <v>6</v>
      </c>
      <c r="E641" s="279">
        <v>83</v>
      </c>
      <c r="F641" s="274">
        <f>E641/D641*100</f>
        <v>1383.33333333333</v>
      </c>
      <c r="G641" s="275"/>
      <c r="H641" s="275">
        <f t="shared" si="25"/>
        <v>83</v>
      </c>
      <c r="I641" s="298"/>
      <c r="J641" s="299"/>
      <c r="K641" s="299">
        <f>J641-D641</f>
        <v>-6</v>
      </c>
      <c r="L641" s="300">
        <f>K641/D641*100</f>
        <v>-100</v>
      </c>
      <c r="M641" s="301"/>
    </row>
    <row r="642" s="239" customFormat="1" spans="1:13">
      <c r="A642" s="264" t="s">
        <v>135</v>
      </c>
      <c r="B642" s="265">
        <v>21507</v>
      </c>
      <c r="C642" s="266" t="s">
        <v>649</v>
      </c>
      <c r="D642" s="267"/>
      <c r="E642" s="268"/>
      <c r="F642" s="269"/>
      <c r="G642" s="267"/>
      <c r="H642" s="267"/>
      <c r="I642" s="294"/>
      <c r="J642" s="267"/>
      <c r="K642" s="295"/>
      <c r="L642" s="296"/>
      <c r="M642" s="297"/>
    </row>
    <row r="643" spans="1:13">
      <c r="A643" s="276" t="s">
        <v>137</v>
      </c>
      <c r="B643" s="277">
        <v>2150799</v>
      </c>
      <c r="C643" s="277" t="s">
        <v>650</v>
      </c>
      <c r="D643" s="278"/>
      <c r="E643" s="279"/>
      <c r="F643" s="274"/>
      <c r="G643" s="275"/>
      <c r="H643" s="275"/>
      <c r="I643" s="298"/>
      <c r="J643" s="299"/>
      <c r="K643" s="299"/>
      <c r="L643" s="300"/>
      <c r="M643" s="301"/>
    </row>
    <row r="644" s="239" customFormat="1" spans="1:13">
      <c r="A644" s="264" t="s">
        <v>135</v>
      </c>
      <c r="B644" s="265">
        <v>21508</v>
      </c>
      <c r="C644" s="266" t="s">
        <v>651</v>
      </c>
      <c r="D644" s="267"/>
      <c r="E644" s="268">
        <f>SUM(E645:E646)</f>
        <v>32</v>
      </c>
      <c r="F644" s="269"/>
      <c r="G644" s="267">
        <f>SUM(G645:G646)</f>
        <v>123</v>
      </c>
      <c r="H644" s="267">
        <f t="shared" si="25"/>
        <v>-91</v>
      </c>
      <c r="I644" s="294">
        <f>H644/G644*100</f>
        <v>-73.9837398373984</v>
      </c>
      <c r="J644" s="267"/>
      <c r="K644" s="295"/>
      <c r="L644" s="296"/>
      <c r="M644" s="297"/>
    </row>
    <row r="645" spans="1:13">
      <c r="A645" s="276" t="s">
        <v>137</v>
      </c>
      <c r="B645" s="277">
        <v>2150805</v>
      </c>
      <c r="C645" s="277" t="s">
        <v>652</v>
      </c>
      <c r="D645" s="278"/>
      <c r="E645" s="279">
        <v>20</v>
      </c>
      <c r="F645" s="274"/>
      <c r="G645" s="275"/>
      <c r="H645" s="275">
        <f t="shared" si="25"/>
        <v>20</v>
      </c>
      <c r="I645" s="298"/>
      <c r="J645" s="299"/>
      <c r="K645" s="299"/>
      <c r="L645" s="300"/>
      <c r="M645" s="301"/>
    </row>
    <row r="646" spans="1:13">
      <c r="A646" s="276" t="s">
        <v>137</v>
      </c>
      <c r="B646" s="277">
        <v>2150899</v>
      </c>
      <c r="C646" s="277" t="s">
        <v>653</v>
      </c>
      <c r="D646" s="278"/>
      <c r="E646" s="279">
        <v>12</v>
      </c>
      <c r="F646" s="274"/>
      <c r="G646" s="275">
        <v>123</v>
      </c>
      <c r="H646" s="275">
        <f t="shared" si="25"/>
        <v>-111</v>
      </c>
      <c r="I646" s="298">
        <f>H646/G646*100</f>
        <v>-90.2439024390244</v>
      </c>
      <c r="J646" s="299"/>
      <c r="K646" s="299"/>
      <c r="L646" s="300"/>
      <c r="M646" s="301"/>
    </row>
    <row r="647" s="239" customFormat="1" spans="1:13">
      <c r="A647" s="264" t="s">
        <v>135</v>
      </c>
      <c r="B647" s="265">
        <v>21599</v>
      </c>
      <c r="C647" s="266" t="s">
        <v>654</v>
      </c>
      <c r="D647" s="267"/>
      <c r="E647" s="268"/>
      <c r="F647" s="269"/>
      <c r="G647" s="267">
        <f>SUM(G648:G648)</f>
        <v>0</v>
      </c>
      <c r="H647" s="267"/>
      <c r="I647" s="294"/>
      <c r="J647" s="267"/>
      <c r="K647" s="295"/>
      <c r="L647" s="296"/>
      <c r="M647" s="297"/>
    </row>
    <row r="648" spans="1:13">
      <c r="A648" s="276" t="s">
        <v>137</v>
      </c>
      <c r="B648" s="277">
        <v>2159999</v>
      </c>
      <c r="C648" s="277" t="s">
        <v>655</v>
      </c>
      <c r="D648" s="278"/>
      <c r="E648" s="279"/>
      <c r="F648" s="274"/>
      <c r="G648" s="275">
        <v>0</v>
      </c>
      <c r="H648" s="275"/>
      <c r="I648" s="298"/>
      <c r="J648" s="299"/>
      <c r="K648" s="299"/>
      <c r="L648" s="300"/>
      <c r="M648" s="301"/>
    </row>
    <row r="649" s="238" customFormat="1" spans="1:13">
      <c r="A649" s="259" t="s">
        <v>133</v>
      </c>
      <c r="B649" s="260">
        <v>216</v>
      </c>
      <c r="C649" s="260" t="s">
        <v>656</v>
      </c>
      <c r="D649" s="261"/>
      <c r="E649" s="262">
        <f>E650+E652+E654</f>
        <v>1090</v>
      </c>
      <c r="F649" s="263"/>
      <c r="G649" s="262"/>
      <c r="H649" s="262">
        <f>E649-G649</f>
        <v>1090</v>
      </c>
      <c r="I649" s="291"/>
      <c r="J649" s="262"/>
      <c r="K649" s="292"/>
      <c r="L649" s="293"/>
      <c r="M649" s="292"/>
    </row>
    <row r="650" s="239" customFormat="1" spans="1:13">
      <c r="A650" s="264" t="s">
        <v>135</v>
      </c>
      <c r="B650" s="265">
        <v>21602</v>
      </c>
      <c r="C650" s="266" t="s">
        <v>657</v>
      </c>
      <c r="D650" s="267"/>
      <c r="E650" s="268">
        <f>E651</f>
        <v>1085</v>
      </c>
      <c r="F650" s="269"/>
      <c r="G650" s="267"/>
      <c r="H650" s="267">
        <f>E650-G650</f>
        <v>1085</v>
      </c>
      <c r="I650" s="294"/>
      <c r="J650" s="267"/>
      <c r="K650" s="295"/>
      <c r="L650" s="296"/>
      <c r="M650" s="297"/>
    </row>
    <row r="651" spans="1:13">
      <c r="A651" s="276" t="s">
        <v>137</v>
      </c>
      <c r="B651" s="277">
        <v>2160299</v>
      </c>
      <c r="C651" s="277" t="s">
        <v>658</v>
      </c>
      <c r="D651" s="278"/>
      <c r="E651" s="279">
        <v>1085</v>
      </c>
      <c r="F651" s="274"/>
      <c r="G651" s="275"/>
      <c r="H651" s="275">
        <f>E651-G651</f>
        <v>1085</v>
      </c>
      <c r="I651" s="298"/>
      <c r="J651" s="299"/>
      <c r="K651" s="299"/>
      <c r="L651" s="300"/>
      <c r="M651" s="301"/>
    </row>
    <row r="652" s="239" customFormat="1" spans="1:13">
      <c r="A652" s="264" t="s">
        <v>135</v>
      </c>
      <c r="B652" s="265">
        <v>21606</v>
      </c>
      <c r="C652" s="266" t="s">
        <v>659</v>
      </c>
      <c r="D652" s="267"/>
      <c r="E652" s="268"/>
      <c r="F652" s="269"/>
      <c r="G652" s="267"/>
      <c r="H652" s="267"/>
      <c r="I652" s="294"/>
      <c r="J652" s="267"/>
      <c r="K652" s="295"/>
      <c r="L652" s="296"/>
      <c r="M652" s="297"/>
    </row>
    <row r="653" spans="1:13">
      <c r="A653" s="276" t="s">
        <v>137</v>
      </c>
      <c r="B653" s="277">
        <v>2160699</v>
      </c>
      <c r="C653" s="277" t="s">
        <v>660</v>
      </c>
      <c r="D653" s="278"/>
      <c r="E653" s="279"/>
      <c r="F653" s="274"/>
      <c r="G653" s="275"/>
      <c r="H653" s="275"/>
      <c r="I653" s="298"/>
      <c r="J653" s="299"/>
      <c r="K653" s="299"/>
      <c r="L653" s="300"/>
      <c r="M653" s="301"/>
    </row>
    <row r="654" s="239" customFormat="1" spans="1:13">
      <c r="A654" s="264" t="s">
        <v>135</v>
      </c>
      <c r="B654" s="265">
        <v>21699</v>
      </c>
      <c r="C654" s="266" t="s">
        <v>661</v>
      </c>
      <c r="D654" s="267"/>
      <c r="E654" s="268">
        <f>E655+E656</f>
        <v>5</v>
      </c>
      <c r="F654" s="269"/>
      <c r="G654" s="267"/>
      <c r="H654" s="267">
        <f>E654-G654</f>
        <v>5</v>
      </c>
      <c r="I654" s="294"/>
      <c r="J654" s="267"/>
      <c r="K654" s="295"/>
      <c r="L654" s="296"/>
      <c r="M654" s="297"/>
    </row>
    <row r="655" spans="1:13">
      <c r="A655" s="276" t="s">
        <v>137</v>
      </c>
      <c r="B655" s="277">
        <v>2169901</v>
      </c>
      <c r="C655" s="277" t="s">
        <v>662</v>
      </c>
      <c r="D655" s="278"/>
      <c r="E655" s="279"/>
      <c r="F655" s="274"/>
      <c r="G655" s="275"/>
      <c r="H655" s="275"/>
      <c r="I655" s="298"/>
      <c r="J655" s="299"/>
      <c r="K655" s="299"/>
      <c r="L655" s="300"/>
      <c r="M655" s="301"/>
    </row>
    <row r="656" spans="1:13">
      <c r="A656" s="276" t="s">
        <v>137</v>
      </c>
      <c r="B656" s="277">
        <v>2169999</v>
      </c>
      <c r="C656" s="277" t="s">
        <v>663</v>
      </c>
      <c r="D656" s="278"/>
      <c r="E656" s="279">
        <v>5</v>
      </c>
      <c r="F656" s="274"/>
      <c r="G656" s="275"/>
      <c r="H656" s="275">
        <f>E656-G656</f>
        <v>5</v>
      </c>
      <c r="I656" s="298"/>
      <c r="J656" s="299"/>
      <c r="K656" s="299"/>
      <c r="L656" s="300"/>
      <c r="M656" s="301"/>
    </row>
    <row r="657" s="238" customFormat="1" spans="1:13">
      <c r="A657" s="259" t="s">
        <v>133</v>
      </c>
      <c r="B657" s="260">
        <v>217</v>
      </c>
      <c r="C657" s="260" t="s">
        <v>664</v>
      </c>
      <c r="D657" s="261">
        <f>D658+D660+D662+D665+D667</f>
        <v>100</v>
      </c>
      <c r="E657" s="262">
        <f t="shared" ref="E657:J657" si="28">E658+E660+E662+E665+E667</f>
        <v>399</v>
      </c>
      <c r="F657" s="263">
        <f>E657/D657*100</f>
        <v>399</v>
      </c>
      <c r="G657" s="262">
        <f>G658+G660+G662+G665+G667</f>
        <v>162</v>
      </c>
      <c r="H657" s="262">
        <f>E657-G657</f>
        <v>237</v>
      </c>
      <c r="I657" s="291">
        <f>H657/G657*100</f>
        <v>146.296296296296</v>
      </c>
      <c r="J657" s="262">
        <f t="shared" si="28"/>
        <v>20</v>
      </c>
      <c r="K657" s="292">
        <f>J657-D657</f>
        <v>-80</v>
      </c>
      <c r="L657" s="293">
        <f>K657/D657*100</f>
        <v>-80</v>
      </c>
      <c r="M657" s="292"/>
    </row>
    <row r="658" s="239" customFormat="1" spans="1:13">
      <c r="A658" s="264" t="s">
        <v>135</v>
      </c>
      <c r="B658" s="265">
        <v>21701</v>
      </c>
      <c r="C658" s="266" t="s">
        <v>665</v>
      </c>
      <c r="D658" s="267"/>
      <c r="E658" s="268"/>
      <c r="F658" s="269"/>
      <c r="G658" s="267"/>
      <c r="H658" s="267"/>
      <c r="I658" s="294"/>
      <c r="J658" s="267"/>
      <c r="K658" s="295"/>
      <c r="L658" s="296"/>
      <c r="M658" s="297"/>
    </row>
    <row r="659" spans="1:13">
      <c r="A659" s="276" t="s">
        <v>137</v>
      </c>
      <c r="B659" s="277">
        <v>2170199</v>
      </c>
      <c r="C659" s="277" t="s">
        <v>666</v>
      </c>
      <c r="D659" s="278"/>
      <c r="E659" s="279"/>
      <c r="F659" s="274"/>
      <c r="G659" s="275"/>
      <c r="H659" s="275"/>
      <c r="I659" s="298"/>
      <c r="J659" s="299"/>
      <c r="K659" s="299"/>
      <c r="L659" s="300"/>
      <c r="M659" s="301"/>
    </row>
    <row r="660" s="239" customFormat="1" spans="1:13">
      <c r="A660" s="264" t="s">
        <v>135</v>
      </c>
      <c r="B660" s="265">
        <v>21702</v>
      </c>
      <c r="C660" s="266" t="s">
        <v>667</v>
      </c>
      <c r="D660" s="267"/>
      <c r="E660" s="268"/>
      <c r="F660" s="269"/>
      <c r="G660" s="267"/>
      <c r="H660" s="267"/>
      <c r="I660" s="294"/>
      <c r="J660" s="267"/>
      <c r="K660" s="295"/>
      <c r="L660" s="296"/>
      <c r="M660" s="297"/>
    </row>
    <row r="661" spans="1:13">
      <c r="A661" s="276" t="s">
        <v>137</v>
      </c>
      <c r="B661" s="277">
        <v>2170299</v>
      </c>
      <c r="C661" s="277" t="s">
        <v>668</v>
      </c>
      <c r="D661" s="278"/>
      <c r="E661" s="279"/>
      <c r="F661" s="274"/>
      <c r="G661" s="275"/>
      <c r="H661" s="275"/>
      <c r="I661" s="298"/>
      <c r="J661" s="299"/>
      <c r="K661" s="299"/>
      <c r="L661" s="300"/>
      <c r="M661" s="301"/>
    </row>
    <row r="662" s="239" customFormat="1" spans="1:13">
      <c r="A662" s="264" t="s">
        <v>135</v>
      </c>
      <c r="B662" s="265">
        <v>21703</v>
      </c>
      <c r="C662" s="266" t="s">
        <v>669</v>
      </c>
      <c r="D662" s="267">
        <f>SUM(D663:D664)</f>
        <v>100</v>
      </c>
      <c r="E662" s="268">
        <f>SUM(E663:E664)</f>
        <v>399</v>
      </c>
      <c r="F662" s="269">
        <f>E662/D662*100</f>
        <v>399</v>
      </c>
      <c r="G662" s="267">
        <f>SUM(G663:G664)</f>
        <v>162</v>
      </c>
      <c r="H662" s="267">
        <f>E662-G662</f>
        <v>237</v>
      </c>
      <c r="I662" s="294">
        <f>H662/G662*100</f>
        <v>146.296296296296</v>
      </c>
      <c r="J662" s="267">
        <f>SUM(J663:J664)</f>
        <v>20</v>
      </c>
      <c r="K662" s="295">
        <f>J662-D662</f>
        <v>-80</v>
      </c>
      <c r="L662" s="296">
        <f>K662/D662*100</f>
        <v>-80</v>
      </c>
      <c r="M662" s="297"/>
    </row>
    <row r="663" spans="1:13">
      <c r="A663" s="276" t="s">
        <v>137</v>
      </c>
      <c r="B663" s="277">
        <v>2170301</v>
      </c>
      <c r="C663" s="277" t="s">
        <v>670</v>
      </c>
      <c r="D663" s="278"/>
      <c r="E663" s="279"/>
      <c r="F663" s="274"/>
      <c r="G663" s="275"/>
      <c r="H663" s="275"/>
      <c r="I663" s="298"/>
      <c r="J663" s="299"/>
      <c r="K663" s="299"/>
      <c r="L663" s="300"/>
      <c r="M663" s="301"/>
    </row>
    <row r="664" s="216" customFormat="1" spans="1:13">
      <c r="A664" s="270" t="s">
        <v>137</v>
      </c>
      <c r="B664" s="271">
        <v>2170302</v>
      </c>
      <c r="C664" s="271" t="s">
        <v>671</v>
      </c>
      <c r="D664" s="278">
        <v>100</v>
      </c>
      <c r="E664" s="275">
        <v>399</v>
      </c>
      <c r="F664" s="274">
        <f>E664/D664*100</f>
        <v>399</v>
      </c>
      <c r="G664" s="275">
        <v>162</v>
      </c>
      <c r="H664" s="275">
        <f>E664-G664</f>
        <v>237</v>
      </c>
      <c r="I664" s="298">
        <f>H664/G664*100</f>
        <v>146.296296296296</v>
      </c>
      <c r="J664" s="299">
        <v>20</v>
      </c>
      <c r="K664" s="299">
        <f>J664-D664</f>
        <v>-80</v>
      </c>
      <c r="L664" s="300">
        <f>K664/D664*100</f>
        <v>-80</v>
      </c>
      <c r="M664" s="278"/>
    </row>
    <row r="665" s="239" customFormat="1" spans="1:13">
      <c r="A665" s="264" t="s">
        <v>135</v>
      </c>
      <c r="B665" s="265">
        <v>21704</v>
      </c>
      <c r="C665" s="266" t="s">
        <v>672</v>
      </c>
      <c r="D665" s="267"/>
      <c r="E665" s="268"/>
      <c r="F665" s="269"/>
      <c r="G665" s="267"/>
      <c r="H665" s="267"/>
      <c r="I665" s="294"/>
      <c r="J665" s="267"/>
      <c r="K665" s="295"/>
      <c r="L665" s="296"/>
      <c r="M665" s="297"/>
    </row>
    <row r="666" spans="1:13">
      <c r="A666" s="276" t="s">
        <v>137</v>
      </c>
      <c r="B666" s="277">
        <v>2170499</v>
      </c>
      <c r="C666" s="277" t="s">
        <v>673</v>
      </c>
      <c r="D666" s="278"/>
      <c r="E666" s="279"/>
      <c r="F666" s="274"/>
      <c r="G666" s="275"/>
      <c r="H666" s="275"/>
      <c r="I666" s="298"/>
      <c r="J666" s="299"/>
      <c r="K666" s="299"/>
      <c r="L666" s="300"/>
      <c r="M666" s="301"/>
    </row>
    <row r="667" s="239" customFormat="1" spans="1:13">
      <c r="A667" s="264" t="s">
        <v>135</v>
      </c>
      <c r="B667" s="265">
        <v>21799</v>
      </c>
      <c r="C667" s="266" t="s">
        <v>674</v>
      </c>
      <c r="D667" s="267"/>
      <c r="E667" s="268"/>
      <c r="F667" s="269"/>
      <c r="G667" s="267">
        <f>G668+G669</f>
        <v>0</v>
      </c>
      <c r="H667" s="267"/>
      <c r="I667" s="294"/>
      <c r="J667" s="267"/>
      <c r="K667" s="295"/>
      <c r="L667" s="296"/>
      <c r="M667" s="297"/>
    </row>
    <row r="668" spans="1:13">
      <c r="A668" s="276" t="s">
        <v>137</v>
      </c>
      <c r="B668" s="277">
        <v>2179902</v>
      </c>
      <c r="C668" s="277" t="s">
        <v>675</v>
      </c>
      <c r="D668" s="278"/>
      <c r="E668" s="279"/>
      <c r="F668" s="274"/>
      <c r="G668" s="275"/>
      <c r="H668" s="275"/>
      <c r="I668" s="298"/>
      <c r="J668" s="299"/>
      <c r="K668" s="299"/>
      <c r="L668" s="300"/>
      <c r="M668" s="301"/>
    </row>
    <row r="669" spans="1:13">
      <c r="A669" s="276" t="s">
        <v>137</v>
      </c>
      <c r="B669" s="277">
        <v>2179999</v>
      </c>
      <c r="C669" s="277" t="s">
        <v>676</v>
      </c>
      <c r="D669" s="278"/>
      <c r="E669" s="279"/>
      <c r="F669" s="274"/>
      <c r="G669" s="275"/>
      <c r="H669" s="275"/>
      <c r="I669" s="298"/>
      <c r="J669" s="299"/>
      <c r="K669" s="299"/>
      <c r="L669" s="300"/>
      <c r="M669" s="301"/>
    </row>
    <row r="670" s="238" customFormat="1" spans="1:13">
      <c r="A670" s="259" t="s">
        <v>133</v>
      </c>
      <c r="B670" s="260">
        <v>219</v>
      </c>
      <c r="C670" s="260" t="s">
        <v>677</v>
      </c>
      <c r="D670" s="261"/>
      <c r="E670" s="262"/>
      <c r="F670" s="263"/>
      <c r="G670" s="262"/>
      <c r="H670" s="262"/>
      <c r="I670" s="291"/>
      <c r="J670" s="262"/>
      <c r="K670" s="292"/>
      <c r="L670" s="293"/>
      <c r="M670" s="292"/>
    </row>
    <row r="671" spans="1:13">
      <c r="A671" s="276" t="s">
        <v>137</v>
      </c>
      <c r="B671" s="277">
        <v>21901</v>
      </c>
      <c r="C671" s="277" t="s">
        <v>88</v>
      </c>
      <c r="D671" s="278"/>
      <c r="E671" s="279"/>
      <c r="F671" s="274"/>
      <c r="G671" s="275"/>
      <c r="H671" s="275"/>
      <c r="I671" s="298"/>
      <c r="J671" s="299"/>
      <c r="K671" s="299"/>
      <c r="L671" s="300"/>
      <c r="M671" s="301"/>
    </row>
    <row r="672" spans="1:13">
      <c r="A672" s="276" t="s">
        <v>137</v>
      </c>
      <c r="B672" s="277">
        <v>21902</v>
      </c>
      <c r="C672" s="277" t="s">
        <v>92</v>
      </c>
      <c r="D672" s="278"/>
      <c r="E672" s="279"/>
      <c r="F672" s="274"/>
      <c r="G672" s="275"/>
      <c r="H672" s="275"/>
      <c r="I672" s="298"/>
      <c r="J672" s="299"/>
      <c r="K672" s="299"/>
      <c r="L672" s="300"/>
      <c r="M672" s="301"/>
    </row>
    <row r="673" spans="1:13">
      <c r="A673" s="276" t="s">
        <v>137</v>
      </c>
      <c r="B673" s="277">
        <v>21903</v>
      </c>
      <c r="C673" s="277" t="s">
        <v>94</v>
      </c>
      <c r="D673" s="278"/>
      <c r="E673" s="279"/>
      <c r="F673" s="274"/>
      <c r="G673" s="275"/>
      <c r="H673" s="275"/>
      <c r="I673" s="298"/>
      <c r="J673" s="299"/>
      <c r="K673" s="299"/>
      <c r="L673" s="300"/>
      <c r="M673" s="301"/>
    </row>
    <row r="674" spans="1:13">
      <c r="A674" s="276" t="s">
        <v>137</v>
      </c>
      <c r="B674" s="277">
        <v>21904</v>
      </c>
      <c r="C674" s="277" t="s">
        <v>96</v>
      </c>
      <c r="D674" s="278"/>
      <c r="E674" s="279"/>
      <c r="F674" s="274"/>
      <c r="G674" s="275"/>
      <c r="H674" s="275"/>
      <c r="I674" s="298"/>
      <c r="J674" s="299"/>
      <c r="K674" s="299"/>
      <c r="L674" s="300"/>
      <c r="M674" s="301"/>
    </row>
    <row r="675" spans="1:13">
      <c r="A675" s="276" t="s">
        <v>137</v>
      </c>
      <c r="B675" s="277">
        <v>21905</v>
      </c>
      <c r="C675" s="277" t="s">
        <v>97</v>
      </c>
      <c r="D675" s="278"/>
      <c r="E675" s="279"/>
      <c r="F675" s="274"/>
      <c r="G675" s="275"/>
      <c r="H675" s="275"/>
      <c r="I675" s="298"/>
      <c r="J675" s="299"/>
      <c r="K675" s="299"/>
      <c r="L675" s="300"/>
      <c r="M675" s="301"/>
    </row>
    <row r="676" spans="1:13">
      <c r="A676" s="276" t="s">
        <v>137</v>
      </c>
      <c r="B676" s="277">
        <v>21906</v>
      </c>
      <c r="C676" s="277" t="s">
        <v>555</v>
      </c>
      <c r="D676" s="278"/>
      <c r="E676" s="279"/>
      <c r="F676" s="274"/>
      <c r="G676" s="275"/>
      <c r="H676" s="275"/>
      <c r="I676" s="298"/>
      <c r="J676" s="299"/>
      <c r="K676" s="299"/>
      <c r="L676" s="300"/>
      <c r="M676" s="301"/>
    </row>
    <row r="677" spans="1:13">
      <c r="A677" s="276" t="s">
        <v>137</v>
      </c>
      <c r="B677" s="277">
        <v>21907</v>
      </c>
      <c r="C677" s="277" t="s">
        <v>100</v>
      </c>
      <c r="D677" s="278"/>
      <c r="E677" s="279"/>
      <c r="F677" s="274"/>
      <c r="G677" s="275"/>
      <c r="H677" s="275"/>
      <c r="I677" s="298"/>
      <c r="J677" s="299"/>
      <c r="K677" s="299"/>
      <c r="L677" s="300"/>
      <c r="M677" s="301"/>
    </row>
    <row r="678" spans="1:13">
      <c r="A678" s="276" t="s">
        <v>137</v>
      </c>
      <c r="B678" s="277">
        <v>21908</v>
      </c>
      <c r="C678" s="277" t="s">
        <v>105</v>
      </c>
      <c r="D678" s="278"/>
      <c r="E678" s="279"/>
      <c r="F678" s="274"/>
      <c r="G678" s="275"/>
      <c r="H678" s="275"/>
      <c r="I678" s="298"/>
      <c r="J678" s="299"/>
      <c r="K678" s="299"/>
      <c r="L678" s="300"/>
      <c r="M678" s="301"/>
    </row>
    <row r="679" spans="1:13">
      <c r="A679" s="276" t="s">
        <v>137</v>
      </c>
      <c r="B679" s="277">
        <v>21999</v>
      </c>
      <c r="C679" s="277" t="s">
        <v>678</v>
      </c>
      <c r="D679" s="278"/>
      <c r="E679" s="279"/>
      <c r="F679" s="274"/>
      <c r="G679" s="275"/>
      <c r="H679" s="275"/>
      <c r="I679" s="298"/>
      <c r="J679" s="299"/>
      <c r="K679" s="299"/>
      <c r="L679" s="300"/>
      <c r="M679" s="301"/>
    </row>
    <row r="680" s="238" customFormat="1" spans="1:13">
      <c r="A680" s="259" t="s">
        <v>133</v>
      </c>
      <c r="B680" s="260">
        <v>220</v>
      </c>
      <c r="C680" s="260" t="s">
        <v>679</v>
      </c>
      <c r="D680" s="261"/>
      <c r="E680" s="262">
        <f>E681+E688+E690</f>
        <v>197</v>
      </c>
      <c r="F680" s="263"/>
      <c r="G680" s="262">
        <f>G681+G688+G690</f>
        <v>381</v>
      </c>
      <c r="H680" s="262">
        <f>E680-G680</f>
        <v>-184</v>
      </c>
      <c r="I680" s="291">
        <f>H680/G680*100</f>
        <v>-48.2939632545932</v>
      </c>
      <c r="J680" s="262"/>
      <c r="K680" s="292"/>
      <c r="L680" s="293"/>
      <c r="M680" s="292"/>
    </row>
    <row r="681" s="239" customFormat="1" spans="1:13">
      <c r="A681" s="264" t="s">
        <v>135</v>
      </c>
      <c r="B681" s="265">
        <v>22001</v>
      </c>
      <c r="C681" s="266" t="s">
        <v>680</v>
      </c>
      <c r="D681" s="267"/>
      <c r="E681" s="268">
        <f>SUM(E682:E687)</f>
        <v>197</v>
      </c>
      <c r="F681" s="269"/>
      <c r="G681" s="267">
        <f>SUM(G682:G687)</f>
        <v>381</v>
      </c>
      <c r="H681" s="267">
        <f>E681-G681</f>
        <v>-184</v>
      </c>
      <c r="I681" s="294">
        <f>H681/G681*100</f>
        <v>-48.2939632545932</v>
      </c>
      <c r="J681" s="267"/>
      <c r="K681" s="295"/>
      <c r="L681" s="296"/>
      <c r="M681" s="297"/>
    </row>
    <row r="682" spans="1:13">
      <c r="A682" s="276" t="s">
        <v>137</v>
      </c>
      <c r="B682" s="277">
        <v>2200101</v>
      </c>
      <c r="C682" s="277" t="s">
        <v>138</v>
      </c>
      <c r="D682" s="278"/>
      <c r="E682" s="279"/>
      <c r="F682" s="274"/>
      <c r="G682" s="275"/>
      <c r="H682" s="275"/>
      <c r="I682" s="298"/>
      <c r="J682" s="299"/>
      <c r="K682" s="299"/>
      <c r="L682" s="300"/>
      <c r="M682" s="301"/>
    </row>
    <row r="683" spans="1:13">
      <c r="A683" s="276" t="s">
        <v>137</v>
      </c>
      <c r="B683" s="277">
        <v>2200102</v>
      </c>
      <c r="C683" s="277" t="s">
        <v>139</v>
      </c>
      <c r="D683" s="278"/>
      <c r="E683" s="279"/>
      <c r="F683" s="274"/>
      <c r="G683" s="275"/>
      <c r="H683" s="275"/>
      <c r="I683" s="298"/>
      <c r="J683" s="299"/>
      <c r="K683" s="299"/>
      <c r="L683" s="300"/>
      <c r="M683" s="301"/>
    </row>
    <row r="684" spans="1:13">
      <c r="A684" s="276" t="s">
        <v>137</v>
      </c>
      <c r="B684" s="277">
        <v>2200103</v>
      </c>
      <c r="C684" s="277" t="s">
        <v>140</v>
      </c>
      <c r="D684" s="278"/>
      <c r="E684" s="279"/>
      <c r="F684" s="274"/>
      <c r="G684" s="275">
        <v>5</v>
      </c>
      <c r="H684" s="275">
        <f>E684-G684</f>
        <v>-5</v>
      </c>
      <c r="I684" s="298">
        <f>H684/G684*100</f>
        <v>-100</v>
      </c>
      <c r="J684" s="299"/>
      <c r="K684" s="299"/>
      <c r="L684" s="300"/>
      <c r="M684" s="301"/>
    </row>
    <row r="685" spans="1:13">
      <c r="A685" s="276" t="s">
        <v>137</v>
      </c>
      <c r="B685" s="277">
        <v>2200104</v>
      </c>
      <c r="C685" s="277" t="s">
        <v>681</v>
      </c>
      <c r="D685" s="278"/>
      <c r="E685" s="279"/>
      <c r="F685" s="274"/>
      <c r="G685" s="275"/>
      <c r="H685" s="275"/>
      <c r="I685" s="298"/>
      <c r="J685" s="299"/>
      <c r="K685" s="299"/>
      <c r="L685" s="300"/>
      <c r="M685" s="301"/>
    </row>
    <row r="686" spans="1:13">
      <c r="A686" s="276" t="s">
        <v>137</v>
      </c>
      <c r="B686" s="277">
        <v>2200106</v>
      </c>
      <c r="C686" s="277" t="s">
        <v>682</v>
      </c>
      <c r="D686" s="278"/>
      <c r="E686" s="279">
        <v>197</v>
      </c>
      <c r="F686" s="274"/>
      <c r="G686" s="275">
        <v>376</v>
      </c>
      <c r="H686" s="275">
        <f>E686-G686</f>
        <v>-179</v>
      </c>
      <c r="I686" s="298">
        <f>H686/G686*100</f>
        <v>-47.6063829787234</v>
      </c>
      <c r="J686" s="299"/>
      <c r="K686" s="299"/>
      <c r="L686" s="300"/>
      <c r="M686" s="301"/>
    </row>
    <row r="687" spans="1:13">
      <c r="A687" s="276" t="s">
        <v>137</v>
      </c>
      <c r="B687" s="277">
        <v>2200199</v>
      </c>
      <c r="C687" s="277" t="s">
        <v>683</v>
      </c>
      <c r="D687" s="278"/>
      <c r="E687" s="279"/>
      <c r="F687" s="274"/>
      <c r="G687" s="275"/>
      <c r="H687" s="275"/>
      <c r="I687" s="298"/>
      <c r="J687" s="299"/>
      <c r="K687" s="299"/>
      <c r="L687" s="300"/>
      <c r="M687" s="301"/>
    </row>
    <row r="688" s="239" customFormat="1" spans="1:13">
      <c r="A688" s="264" t="s">
        <v>135</v>
      </c>
      <c r="B688" s="265">
        <v>22005</v>
      </c>
      <c r="C688" s="266" t="s">
        <v>684</v>
      </c>
      <c r="D688" s="267"/>
      <c r="E688" s="268"/>
      <c r="F688" s="269"/>
      <c r="G688" s="267"/>
      <c r="H688" s="267"/>
      <c r="I688" s="294"/>
      <c r="J688" s="267"/>
      <c r="K688" s="295"/>
      <c r="L688" s="296"/>
      <c r="M688" s="297"/>
    </row>
    <row r="689" spans="1:13">
      <c r="A689" s="276" t="s">
        <v>137</v>
      </c>
      <c r="B689" s="277">
        <v>2200599</v>
      </c>
      <c r="C689" s="277" t="s">
        <v>685</v>
      </c>
      <c r="D689" s="278"/>
      <c r="E689" s="279"/>
      <c r="F689" s="274"/>
      <c r="G689" s="275"/>
      <c r="H689" s="275"/>
      <c r="I689" s="298"/>
      <c r="J689" s="299"/>
      <c r="K689" s="299"/>
      <c r="L689" s="300"/>
      <c r="M689" s="301"/>
    </row>
    <row r="690" s="239" customFormat="1" spans="1:13">
      <c r="A690" s="264" t="s">
        <v>135</v>
      </c>
      <c r="B690" s="265">
        <v>22099</v>
      </c>
      <c r="C690" s="266" t="s">
        <v>686</v>
      </c>
      <c r="D690" s="267"/>
      <c r="E690" s="268"/>
      <c r="F690" s="269"/>
      <c r="G690" s="267"/>
      <c r="H690" s="267"/>
      <c r="I690" s="294"/>
      <c r="J690" s="267"/>
      <c r="K690" s="295"/>
      <c r="L690" s="296"/>
      <c r="M690" s="297"/>
    </row>
    <row r="691" spans="1:13">
      <c r="A691" s="276" t="s">
        <v>137</v>
      </c>
      <c r="B691" s="277">
        <v>2209999</v>
      </c>
      <c r="C691" s="277" t="s">
        <v>687</v>
      </c>
      <c r="D691" s="278"/>
      <c r="E691" s="279"/>
      <c r="F691" s="274"/>
      <c r="G691" s="275"/>
      <c r="H691" s="275"/>
      <c r="I691" s="298"/>
      <c r="J691" s="299"/>
      <c r="K691" s="299"/>
      <c r="L691" s="300"/>
      <c r="M691" s="301"/>
    </row>
    <row r="692" s="238" customFormat="1" spans="1:13">
      <c r="A692" s="259" t="s">
        <v>133</v>
      </c>
      <c r="B692" s="260">
        <v>221</v>
      </c>
      <c r="C692" s="260" t="s">
        <v>688</v>
      </c>
      <c r="D692" s="261">
        <f>SUM(D693,D698,D700)</f>
        <v>2086</v>
      </c>
      <c r="E692" s="262">
        <f t="shared" ref="E692:J692" si="29">SUM(E693,E698,E700)</f>
        <v>2616</v>
      </c>
      <c r="F692" s="263">
        <f>E692/D692*100</f>
        <v>125.407478427613</v>
      </c>
      <c r="G692" s="262">
        <f>SUM(G693,G698,G700)</f>
        <v>1995</v>
      </c>
      <c r="H692" s="262">
        <f>E692-G692</f>
        <v>621</v>
      </c>
      <c r="I692" s="291">
        <f>H692/G692*100</f>
        <v>31.1278195488722</v>
      </c>
      <c r="J692" s="262">
        <f t="shared" si="29"/>
        <v>2137</v>
      </c>
      <c r="K692" s="292">
        <f>J692-D692</f>
        <v>51</v>
      </c>
      <c r="L692" s="293">
        <f>K692/D692*100</f>
        <v>2.44487056567593</v>
      </c>
      <c r="M692" s="292"/>
    </row>
    <row r="693" s="239" customFormat="1" spans="1:13">
      <c r="A693" s="264" t="s">
        <v>135</v>
      </c>
      <c r="B693" s="265">
        <v>22101</v>
      </c>
      <c r="C693" s="266" t="s">
        <v>689</v>
      </c>
      <c r="D693" s="267">
        <f>SUM(D694:D697)</f>
        <v>32</v>
      </c>
      <c r="E693" s="268">
        <f>SUM(E694:E697)</f>
        <v>528</v>
      </c>
      <c r="F693" s="269">
        <f>E693/D693*100</f>
        <v>1650</v>
      </c>
      <c r="G693" s="267">
        <f>SUM(G694:G697)</f>
        <v>28</v>
      </c>
      <c r="H693" s="267">
        <f>E693-G693</f>
        <v>500</v>
      </c>
      <c r="I693" s="294">
        <f>H693/G693*100</f>
        <v>1785.71428571429</v>
      </c>
      <c r="J693" s="267">
        <f>SUM(J694:J697)</f>
        <v>0</v>
      </c>
      <c r="K693" s="295">
        <f>J693-D693</f>
        <v>-32</v>
      </c>
      <c r="L693" s="296">
        <f>K693/D693*100</f>
        <v>-100</v>
      </c>
      <c r="M693" s="297"/>
    </row>
    <row r="694" spans="1:13">
      <c r="A694" s="276" t="s">
        <v>137</v>
      </c>
      <c r="B694" s="277">
        <v>2210105</v>
      </c>
      <c r="C694" s="277" t="s">
        <v>690</v>
      </c>
      <c r="D694" s="278">
        <v>32</v>
      </c>
      <c r="E694" s="279">
        <v>28</v>
      </c>
      <c r="F694" s="274">
        <f>E694/D694*100</f>
        <v>87.5</v>
      </c>
      <c r="G694" s="275">
        <v>28</v>
      </c>
      <c r="H694" s="275"/>
      <c r="I694" s="298"/>
      <c r="J694" s="299"/>
      <c r="K694" s="299">
        <f>J694-D694</f>
        <v>-32</v>
      </c>
      <c r="L694" s="300">
        <f>K694/D694*100</f>
        <v>-100</v>
      </c>
      <c r="M694" s="301"/>
    </row>
    <row r="695" spans="1:13">
      <c r="A695" s="276" t="s">
        <v>137</v>
      </c>
      <c r="B695" s="277">
        <v>2210106</v>
      </c>
      <c r="C695" s="277" t="s">
        <v>691</v>
      </c>
      <c r="D695" s="278"/>
      <c r="E695" s="279"/>
      <c r="F695" s="274"/>
      <c r="G695" s="275"/>
      <c r="H695" s="275"/>
      <c r="I695" s="298"/>
      <c r="J695" s="299"/>
      <c r="K695" s="299"/>
      <c r="L695" s="300"/>
      <c r="M695" s="301"/>
    </row>
    <row r="696" spans="1:13">
      <c r="A696" s="276" t="s">
        <v>137</v>
      </c>
      <c r="B696" s="277">
        <v>2210110</v>
      </c>
      <c r="C696" s="277" t="s">
        <v>692</v>
      </c>
      <c r="D696" s="278"/>
      <c r="E696" s="279"/>
      <c r="F696" s="274"/>
      <c r="G696" s="275"/>
      <c r="H696" s="275"/>
      <c r="I696" s="298"/>
      <c r="J696" s="299"/>
      <c r="K696" s="299"/>
      <c r="L696" s="300"/>
      <c r="M696" s="301"/>
    </row>
    <row r="697" spans="1:13">
      <c r="A697" s="276" t="s">
        <v>137</v>
      </c>
      <c r="B697" s="277">
        <v>2210199</v>
      </c>
      <c r="C697" s="277" t="s">
        <v>693</v>
      </c>
      <c r="D697" s="278"/>
      <c r="E697" s="279">
        <v>500</v>
      </c>
      <c r="F697" s="274"/>
      <c r="G697" s="275"/>
      <c r="H697" s="275">
        <f>E697-G697</f>
        <v>500</v>
      </c>
      <c r="I697" s="298"/>
      <c r="J697" s="299"/>
      <c r="K697" s="299"/>
      <c r="L697" s="300"/>
      <c r="M697" s="301"/>
    </row>
    <row r="698" s="239" customFormat="1" spans="1:13">
      <c r="A698" s="264" t="s">
        <v>135</v>
      </c>
      <c r="B698" s="265">
        <v>22102</v>
      </c>
      <c r="C698" s="266" t="s">
        <v>694</v>
      </c>
      <c r="D698" s="267">
        <f>SUM(D699:D699)</f>
        <v>2054</v>
      </c>
      <c r="E698" s="268">
        <f>SUM(E699:E699)</f>
        <v>2088</v>
      </c>
      <c r="F698" s="269">
        <f>E698/D698*100</f>
        <v>101.655306718598</v>
      </c>
      <c r="G698" s="267">
        <f>SUM(G699:G699)</f>
        <v>1967</v>
      </c>
      <c r="H698" s="267">
        <f>E698-G698</f>
        <v>121</v>
      </c>
      <c r="I698" s="294">
        <f>H698/G698*100</f>
        <v>6.1514997458058</v>
      </c>
      <c r="J698" s="267">
        <f>SUM(J699:J699)</f>
        <v>2137</v>
      </c>
      <c r="K698" s="295">
        <f>J698-D698</f>
        <v>83</v>
      </c>
      <c r="L698" s="296">
        <f>K698/D698*100</f>
        <v>4.04089581304771</v>
      </c>
      <c r="M698" s="297"/>
    </row>
    <row r="699" s="216" customFormat="1" spans="1:13">
      <c r="A699" s="270" t="s">
        <v>137</v>
      </c>
      <c r="B699" s="271">
        <v>2210201</v>
      </c>
      <c r="C699" s="271" t="s">
        <v>695</v>
      </c>
      <c r="D699" s="278">
        <v>2054</v>
      </c>
      <c r="E699" s="275">
        <v>2088</v>
      </c>
      <c r="F699" s="274">
        <f>E699/D699*100</f>
        <v>101.655306718598</v>
      </c>
      <c r="G699" s="275">
        <v>1967</v>
      </c>
      <c r="H699" s="275">
        <f>E699-G699</f>
        <v>121</v>
      </c>
      <c r="I699" s="298">
        <f>H699/G699*100</f>
        <v>6.1514997458058</v>
      </c>
      <c r="J699" s="299">
        <v>2137</v>
      </c>
      <c r="K699" s="299">
        <f>J699-D699</f>
        <v>83</v>
      </c>
      <c r="L699" s="300">
        <f>K699/D699*100</f>
        <v>4.04089581304771</v>
      </c>
      <c r="M699" s="278"/>
    </row>
    <row r="700" s="239" customFormat="1" spans="1:13">
      <c r="A700" s="264" t="s">
        <v>135</v>
      </c>
      <c r="B700" s="265">
        <v>22103</v>
      </c>
      <c r="C700" s="266" t="s">
        <v>696</v>
      </c>
      <c r="D700" s="267"/>
      <c r="E700" s="268"/>
      <c r="F700" s="269"/>
      <c r="G700" s="267"/>
      <c r="H700" s="267"/>
      <c r="I700" s="294"/>
      <c r="J700" s="267"/>
      <c r="K700" s="295"/>
      <c r="L700" s="296"/>
      <c r="M700" s="297"/>
    </row>
    <row r="701" spans="1:13">
      <c r="A701" s="276" t="s">
        <v>137</v>
      </c>
      <c r="B701" s="277">
        <v>2210301</v>
      </c>
      <c r="C701" s="277" t="s">
        <v>697</v>
      </c>
      <c r="D701" s="278"/>
      <c r="E701" s="279"/>
      <c r="F701" s="274"/>
      <c r="G701" s="275"/>
      <c r="H701" s="275"/>
      <c r="I701" s="298"/>
      <c r="J701" s="299"/>
      <c r="K701" s="299"/>
      <c r="L701" s="300"/>
      <c r="M701" s="301"/>
    </row>
    <row r="702" spans="1:13">
      <c r="A702" s="276" t="s">
        <v>137</v>
      </c>
      <c r="B702" s="277">
        <v>2210302</v>
      </c>
      <c r="C702" s="277" t="s">
        <v>698</v>
      </c>
      <c r="D702" s="278"/>
      <c r="E702" s="279"/>
      <c r="F702" s="274"/>
      <c r="G702" s="275"/>
      <c r="H702" s="275"/>
      <c r="I702" s="298"/>
      <c r="J702" s="299"/>
      <c r="K702" s="299"/>
      <c r="L702" s="300"/>
      <c r="M702" s="301"/>
    </row>
    <row r="703" spans="1:13">
      <c r="A703" s="276" t="s">
        <v>137</v>
      </c>
      <c r="B703" s="277">
        <v>2210399</v>
      </c>
      <c r="C703" s="277" t="s">
        <v>699</v>
      </c>
      <c r="D703" s="278"/>
      <c r="E703" s="279"/>
      <c r="F703" s="274"/>
      <c r="G703" s="275"/>
      <c r="H703" s="275"/>
      <c r="I703" s="298"/>
      <c r="J703" s="299"/>
      <c r="K703" s="299"/>
      <c r="L703" s="300"/>
      <c r="M703" s="301"/>
    </row>
    <row r="704" s="238" customFormat="1" spans="1:13">
      <c r="A704" s="259" t="s">
        <v>133</v>
      </c>
      <c r="B704" s="260">
        <v>222</v>
      </c>
      <c r="C704" s="260" t="s">
        <v>700</v>
      </c>
      <c r="D704" s="261"/>
      <c r="E704" s="262"/>
      <c r="F704" s="263"/>
      <c r="G704" s="262"/>
      <c r="H704" s="262"/>
      <c r="I704" s="291"/>
      <c r="J704" s="262"/>
      <c r="K704" s="292"/>
      <c r="L704" s="293"/>
      <c r="M704" s="292"/>
    </row>
    <row r="705" s="239" customFormat="1" spans="1:13">
      <c r="A705" s="264" t="s">
        <v>135</v>
      </c>
      <c r="B705" s="265">
        <v>22201</v>
      </c>
      <c r="C705" s="266" t="s">
        <v>701</v>
      </c>
      <c r="D705" s="267"/>
      <c r="E705" s="268"/>
      <c r="F705" s="269"/>
      <c r="G705" s="267"/>
      <c r="H705" s="267"/>
      <c r="I705" s="294"/>
      <c r="J705" s="267"/>
      <c r="K705" s="295"/>
      <c r="L705" s="296"/>
      <c r="M705" s="297"/>
    </row>
    <row r="706" spans="1:13">
      <c r="A706" s="276" t="s">
        <v>137</v>
      </c>
      <c r="B706" s="277">
        <v>2220199</v>
      </c>
      <c r="C706" s="277" t="s">
        <v>702</v>
      </c>
      <c r="D706" s="278"/>
      <c r="E706" s="279"/>
      <c r="F706" s="274"/>
      <c r="G706" s="275"/>
      <c r="H706" s="275"/>
      <c r="I706" s="298"/>
      <c r="J706" s="299"/>
      <c r="K706" s="299"/>
      <c r="L706" s="300"/>
      <c r="M706" s="301"/>
    </row>
    <row r="707" s="239" customFormat="1" spans="1:13">
      <c r="A707" s="264" t="s">
        <v>135</v>
      </c>
      <c r="B707" s="265">
        <v>22203</v>
      </c>
      <c r="C707" s="266" t="s">
        <v>703</v>
      </c>
      <c r="D707" s="267"/>
      <c r="E707" s="268"/>
      <c r="F707" s="269"/>
      <c r="G707" s="267"/>
      <c r="H707" s="267"/>
      <c r="I707" s="294"/>
      <c r="J707" s="267"/>
      <c r="K707" s="295"/>
      <c r="L707" s="296"/>
      <c r="M707" s="297"/>
    </row>
    <row r="708" spans="1:13">
      <c r="A708" s="276" t="s">
        <v>137</v>
      </c>
      <c r="B708" s="277">
        <v>2220399</v>
      </c>
      <c r="C708" s="277" t="s">
        <v>704</v>
      </c>
      <c r="D708" s="278"/>
      <c r="E708" s="279"/>
      <c r="F708" s="274"/>
      <c r="G708" s="275"/>
      <c r="H708" s="275"/>
      <c r="I708" s="298"/>
      <c r="J708" s="299"/>
      <c r="K708" s="299"/>
      <c r="L708" s="300"/>
      <c r="M708" s="301"/>
    </row>
    <row r="709" s="239" customFormat="1" spans="1:13">
      <c r="A709" s="264" t="s">
        <v>135</v>
      </c>
      <c r="B709" s="265">
        <v>22204</v>
      </c>
      <c r="C709" s="266" t="s">
        <v>705</v>
      </c>
      <c r="D709" s="267"/>
      <c r="E709" s="268"/>
      <c r="F709" s="269"/>
      <c r="G709" s="267"/>
      <c r="H709" s="267"/>
      <c r="I709" s="294"/>
      <c r="J709" s="267"/>
      <c r="K709" s="295"/>
      <c r="L709" s="296"/>
      <c r="M709" s="297"/>
    </row>
    <row r="710" spans="1:13">
      <c r="A710" s="276" t="s">
        <v>137</v>
      </c>
      <c r="B710" s="277">
        <v>2220499</v>
      </c>
      <c r="C710" s="277" t="s">
        <v>706</v>
      </c>
      <c r="D710" s="278"/>
      <c r="E710" s="279"/>
      <c r="F710" s="274"/>
      <c r="G710" s="275"/>
      <c r="H710" s="275"/>
      <c r="I710" s="298"/>
      <c r="J710" s="299"/>
      <c r="K710" s="299"/>
      <c r="L710" s="300"/>
      <c r="M710" s="301"/>
    </row>
    <row r="711" s="239" customFormat="1" spans="1:13">
      <c r="A711" s="264" t="s">
        <v>135</v>
      </c>
      <c r="B711" s="265">
        <v>22205</v>
      </c>
      <c r="C711" s="266" t="s">
        <v>707</v>
      </c>
      <c r="D711" s="267"/>
      <c r="E711" s="268"/>
      <c r="F711" s="269"/>
      <c r="G711" s="267"/>
      <c r="H711" s="267"/>
      <c r="I711" s="294"/>
      <c r="J711" s="267"/>
      <c r="K711" s="295"/>
      <c r="L711" s="296"/>
      <c r="M711" s="297"/>
    </row>
    <row r="712" spans="1:13">
      <c r="A712" s="276" t="s">
        <v>137</v>
      </c>
      <c r="B712" s="277">
        <v>2220599</v>
      </c>
      <c r="C712" s="277" t="s">
        <v>708</v>
      </c>
      <c r="D712" s="278"/>
      <c r="E712" s="279"/>
      <c r="F712" s="274"/>
      <c r="G712" s="275"/>
      <c r="H712" s="275"/>
      <c r="I712" s="298"/>
      <c r="J712" s="299"/>
      <c r="K712" s="299"/>
      <c r="L712" s="300"/>
      <c r="M712" s="301"/>
    </row>
    <row r="713" s="238" customFormat="1" spans="1:13">
      <c r="A713" s="259" t="s">
        <v>133</v>
      </c>
      <c r="B713" s="260">
        <v>224</v>
      </c>
      <c r="C713" s="260" t="s">
        <v>709</v>
      </c>
      <c r="D713" s="261">
        <f>D714+D725+D732+D734+D736+D740+D744</f>
        <v>172</v>
      </c>
      <c r="E713" s="262">
        <f>E714+E725+E732+E734+E736+E740+E744</f>
        <v>953</v>
      </c>
      <c r="F713" s="263">
        <f>E713/D713*100</f>
        <v>554.06976744186</v>
      </c>
      <c r="G713" s="262">
        <f>G714+G725+G732+G734+G736+G740+G744</f>
        <v>636</v>
      </c>
      <c r="H713" s="262">
        <f>E713-G713</f>
        <v>317</v>
      </c>
      <c r="I713" s="291">
        <f>H713/G713*100</f>
        <v>49.8427672955975</v>
      </c>
      <c r="J713" s="262">
        <f>J714+J725+J732+J734+J736+J740+J744</f>
        <v>620</v>
      </c>
      <c r="K713" s="292">
        <f>J713-D713</f>
        <v>448</v>
      </c>
      <c r="L713" s="293">
        <f>K713/D713*100</f>
        <v>260.46511627907</v>
      </c>
      <c r="M713" s="292"/>
    </row>
    <row r="714" s="239" customFormat="1" spans="1:13">
      <c r="A714" s="264" t="s">
        <v>135</v>
      </c>
      <c r="B714" s="265">
        <v>22401</v>
      </c>
      <c r="C714" s="266" t="s">
        <v>710</v>
      </c>
      <c r="D714" s="267">
        <f>SUM(D715:D724)</f>
        <v>127</v>
      </c>
      <c r="E714" s="268">
        <f>SUM(E715:E724)</f>
        <v>166</v>
      </c>
      <c r="F714" s="269">
        <f>E714/D714*100</f>
        <v>130.708661417323</v>
      </c>
      <c r="G714" s="267">
        <f>SUM(G715:G724)</f>
        <v>142</v>
      </c>
      <c r="H714" s="267">
        <f>E714-G714</f>
        <v>24</v>
      </c>
      <c r="I714" s="294">
        <f>H714/G714*100</f>
        <v>16.9014084507042</v>
      </c>
      <c r="J714" s="267">
        <f>SUM(J715:J724)</f>
        <v>120</v>
      </c>
      <c r="K714" s="295">
        <f>J714-D714</f>
        <v>-7</v>
      </c>
      <c r="L714" s="296">
        <f>K714/D714*100</f>
        <v>-5.51181102362205</v>
      </c>
      <c r="M714" s="297"/>
    </row>
    <row r="715" spans="1:13">
      <c r="A715" s="276" t="s">
        <v>137</v>
      </c>
      <c r="B715" s="277">
        <v>2240101</v>
      </c>
      <c r="C715" s="277" t="s">
        <v>138</v>
      </c>
      <c r="D715" s="278">
        <v>100</v>
      </c>
      <c r="E715" s="279">
        <v>90</v>
      </c>
      <c r="F715" s="274">
        <f>E715/D715*100</f>
        <v>90</v>
      </c>
      <c r="G715" s="275">
        <v>100</v>
      </c>
      <c r="H715" s="275">
        <f>E715-G715</f>
        <v>-10</v>
      </c>
      <c r="I715" s="298">
        <f>H715/G715*100</f>
        <v>-10</v>
      </c>
      <c r="J715" s="299">
        <v>102</v>
      </c>
      <c r="K715" s="299">
        <f>J715-D715</f>
        <v>2</v>
      </c>
      <c r="L715" s="300">
        <f>K715/D715*100</f>
        <v>2</v>
      </c>
      <c r="M715" s="301"/>
    </row>
    <row r="716" spans="1:13">
      <c r="A716" s="276" t="s">
        <v>137</v>
      </c>
      <c r="B716" s="277">
        <v>2240102</v>
      </c>
      <c r="C716" s="277" t="s">
        <v>139</v>
      </c>
      <c r="D716" s="278"/>
      <c r="E716" s="279"/>
      <c r="F716" s="274"/>
      <c r="G716" s="275"/>
      <c r="H716" s="275"/>
      <c r="I716" s="298"/>
      <c r="J716" s="299"/>
      <c r="K716" s="299"/>
      <c r="L716" s="300"/>
      <c r="M716" s="301"/>
    </row>
    <row r="717" spans="1:13">
      <c r="A717" s="276" t="s">
        <v>137</v>
      </c>
      <c r="B717" s="277">
        <v>2240103</v>
      </c>
      <c r="C717" s="277" t="s">
        <v>140</v>
      </c>
      <c r="D717" s="278"/>
      <c r="E717" s="279">
        <v>8</v>
      </c>
      <c r="F717" s="274"/>
      <c r="G717" s="275">
        <v>1</v>
      </c>
      <c r="H717" s="275">
        <f>E717-G717</f>
        <v>7</v>
      </c>
      <c r="I717" s="298">
        <f>H717/G717*100</f>
        <v>700</v>
      </c>
      <c r="J717" s="299"/>
      <c r="K717" s="299"/>
      <c r="L717" s="300"/>
      <c r="M717" s="301"/>
    </row>
    <row r="718" spans="1:13">
      <c r="A718" s="276" t="s">
        <v>137</v>
      </c>
      <c r="B718" s="277">
        <v>2240104</v>
      </c>
      <c r="C718" s="277" t="s">
        <v>711</v>
      </c>
      <c r="D718" s="278"/>
      <c r="E718" s="279">
        <v>8</v>
      </c>
      <c r="F718" s="274"/>
      <c r="G718" s="275"/>
      <c r="H718" s="275">
        <f>E718-G718</f>
        <v>8</v>
      </c>
      <c r="I718" s="298"/>
      <c r="J718" s="299"/>
      <c r="K718" s="299"/>
      <c r="L718" s="300"/>
      <c r="M718" s="301"/>
    </row>
    <row r="719" spans="1:13">
      <c r="A719" s="276" t="s">
        <v>137</v>
      </c>
      <c r="B719" s="277">
        <v>2240105</v>
      </c>
      <c r="C719" s="277" t="s">
        <v>712</v>
      </c>
      <c r="D719" s="278"/>
      <c r="E719" s="279"/>
      <c r="F719" s="274"/>
      <c r="G719" s="275"/>
      <c r="H719" s="275"/>
      <c r="I719" s="298"/>
      <c r="J719" s="299"/>
      <c r="K719" s="299"/>
      <c r="L719" s="300"/>
      <c r="M719" s="301"/>
    </row>
    <row r="720" spans="1:13">
      <c r="A720" s="276" t="s">
        <v>137</v>
      </c>
      <c r="B720" s="277">
        <v>2240106</v>
      </c>
      <c r="C720" s="277" t="s">
        <v>713</v>
      </c>
      <c r="D720" s="278"/>
      <c r="E720" s="279"/>
      <c r="F720" s="274"/>
      <c r="G720" s="275"/>
      <c r="H720" s="275"/>
      <c r="I720" s="298"/>
      <c r="J720" s="299"/>
      <c r="K720" s="299"/>
      <c r="L720" s="300"/>
      <c r="M720" s="301"/>
    </row>
    <row r="721" spans="1:13">
      <c r="A721" s="276" t="s">
        <v>137</v>
      </c>
      <c r="B721" s="277">
        <v>2240108</v>
      </c>
      <c r="C721" s="277" t="s">
        <v>714</v>
      </c>
      <c r="D721" s="278"/>
      <c r="E721" s="279"/>
      <c r="F721" s="274"/>
      <c r="G721" s="275">
        <v>2</v>
      </c>
      <c r="H721" s="275">
        <f>E721-G721</f>
        <v>-2</v>
      </c>
      <c r="I721" s="298">
        <f>H721/G721*100</f>
        <v>-100</v>
      </c>
      <c r="J721" s="299"/>
      <c r="K721" s="299"/>
      <c r="L721" s="300"/>
      <c r="M721" s="301"/>
    </row>
    <row r="722" spans="1:13">
      <c r="A722" s="276" t="s">
        <v>137</v>
      </c>
      <c r="B722" s="277">
        <v>2240109</v>
      </c>
      <c r="C722" s="277" t="s">
        <v>715</v>
      </c>
      <c r="D722" s="278"/>
      <c r="E722" s="279">
        <v>25</v>
      </c>
      <c r="F722" s="274"/>
      <c r="G722" s="275"/>
      <c r="H722" s="275">
        <f>E722-G722</f>
        <v>25</v>
      </c>
      <c r="I722" s="298"/>
      <c r="J722" s="299"/>
      <c r="K722" s="299"/>
      <c r="L722" s="300"/>
      <c r="M722" s="301"/>
    </row>
    <row r="723" s="216" customFormat="1" spans="1:13">
      <c r="A723" s="270" t="s">
        <v>137</v>
      </c>
      <c r="B723" s="271">
        <v>2240150</v>
      </c>
      <c r="C723" s="271" t="s">
        <v>146</v>
      </c>
      <c r="D723" s="278">
        <v>9</v>
      </c>
      <c r="E723" s="275">
        <v>13</v>
      </c>
      <c r="F723" s="274">
        <f>E723/D723*100</f>
        <v>144.444444444444</v>
      </c>
      <c r="G723" s="275">
        <v>9</v>
      </c>
      <c r="H723" s="275">
        <f>E723-G723</f>
        <v>4</v>
      </c>
      <c r="I723" s="298">
        <f>H723/G723*100</f>
        <v>44.4444444444444</v>
      </c>
      <c r="J723" s="299">
        <v>18</v>
      </c>
      <c r="K723" s="299">
        <f>J723-D723</f>
        <v>9</v>
      </c>
      <c r="L723" s="300">
        <f>K723/D723*100</f>
        <v>100</v>
      </c>
      <c r="M723" s="278"/>
    </row>
    <row r="724" spans="1:13">
      <c r="A724" s="276" t="s">
        <v>137</v>
      </c>
      <c r="B724" s="277">
        <v>2240199</v>
      </c>
      <c r="C724" s="277" t="s">
        <v>716</v>
      </c>
      <c r="D724" s="278">
        <v>18</v>
      </c>
      <c r="E724" s="279">
        <v>22</v>
      </c>
      <c r="F724" s="274">
        <f>E724/D724*100</f>
        <v>122.222222222222</v>
      </c>
      <c r="G724" s="275">
        <v>30</v>
      </c>
      <c r="H724" s="275">
        <f>E724-G724</f>
        <v>-8</v>
      </c>
      <c r="I724" s="298">
        <f>H724/G724*100</f>
        <v>-26.6666666666667</v>
      </c>
      <c r="J724" s="299"/>
      <c r="K724" s="299">
        <f>J724-D724</f>
        <v>-18</v>
      </c>
      <c r="L724" s="300">
        <f>K724/D724*100</f>
        <v>-100</v>
      </c>
      <c r="M724" s="301"/>
    </row>
    <row r="725" s="239" customFormat="1" spans="1:13">
      <c r="A725" s="264" t="s">
        <v>135</v>
      </c>
      <c r="B725" s="265">
        <v>22402</v>
      </c>
      <c r="C725" s="266" t="s">
        <v>717</v>
      </c>
      <c r="D725" s="267"/>
      <c r="E725" s="268">
        <f>SUM(E726:E731)</f>
        <v>515</v>
      </c>
      <c r="F725" s="269"/>
      <c r="G725" s="267">
        <f>SUM(G726:G731)</f>
        <v>449</v>
      </c>
      <c r="H725" s="267">
        <f>E725-G725</f>
        <v>66</v>
      </c>
      <c r="I725" s="294">
        <f>H725/G725*100</f>
        <v>14.6993318485523</v>
      </c>
      <c r="J725" s="267">
        <f>SUM(J726:J731)</f>
        <v>480</v>
      </c>
      <c r="K725" s="295">
        <f>J725-D725</f>
        <v>480</v>
      </c>
      <c r="L725" s="296"/>
      <c r="M725" s="297"/>
    </row>
    <row r="726" spans="1:13">
      <c r="A726" s="276" t="s">
        <v>137</v>
      </c>
      <c r="B726" s="277">
        <v>2240201</v>
      </c>
      <c r="C726" s="277" t="s">
        <v>138</v>
      </c>
      <c r="D726" s="278"/>
      <c r="E726" s="279"/>
      <c r="F726" s="274"/>
      <c r="G726" s="275"/>
      <c r="H726" s="275"/>
      <c r="I726" s="298"/>
      <c r="J726" s="299"/>
      <c r="K726" s="299"/>
      <c r="L726" s="300"/>
      <c r="M726" s="301"/>
    </row>
    <row r="727" spans="1:13">
      <c r="A727" s="276" t="s">
        <v>137</v>
      </c>
      <c r="B727" s="277">
        <v>2240202</v>
      </c>
      <c r="C727" s="277" t="s">
        <v>139</v>
      </c>
      <c r="D727" s="278"/>
      <c r="E727" s="279"/>
      <c r="F727" s="274"/>
      <c r="G727" s="275"/>
      <c r="H727" s="275"/>
      <c r="I727" s="298"/>
      <c r="J727" s="299"/>
      <c r="K727" s="299"/>
      <c r="L727" s="300"/>
      <c r="M727" s="301"/>
    </row>
    <row r="728" spans="1:13">
      <c r="A728" s="276" t="s">
        <v>137</v>
      </c>
      <c r="B728" s="277">
        <v>2240203</v>
      </c>
      <c r="C728" s="277" t="s">
        <v>140</v>
      </c>
      <c r="D728" s="278"/>
      <c r="E728" s="279">
        <v>38</v>
      </c>
      <c r="F728" s="274"/>
      <c r="G728" s="275">
        <v>20</v>
      </c>
      <c r="H728" s="275">
        <f>E728-G728</f>
        <v>18</v>
      </c>
      <c r="I728" s="298">
        <f>H728/G728*100</f>
        <v>90</v>
      </c>
      <c r="J728" s="299">
        <v>10</v>
      </c>
      <c r="K728" s="299">
        <f>J728-D728</f>
        <v>10</v>
      </c>
      <c r="L728" s="300"/>
      <c r="M728" s="301"/>
    </row>
    <row r="729" spans="1:13">
      <c r="A729" s="276" t="s">
        <v>137</v>
      </c>
      <c r="B729" s="277">
        <v>2240204</v>
      </c>
      <c r="C729" s="277" t="s">
        <v>718</v>
      </c>
      <c r="D729" s="278"/>
      <c r="E729" s="279">
        <v>14</v>
      </c>
      <c r="F729" s="274"/>
      <c r="G729" s="275"/>
      <c r="H729" s="275">
        <f>E729-G729</f>
        <v>14</v>
      </c>
      <c r="I729" s="298"/>
      <c r="J729" s="299"/>
      <c r="K729" s="299"/>
      <c r="L729" s="300"/>
      <c r="M729" s="301"/>
    </row>
    <row r="730" spans="1:13">
      <c r="A730" s="276" t="s">
        <v>137</v>
      </c>
      <c r="B730" s="277">
        <v>2240250</v>
      </c>
      <c r="C730" s="277" t="s">
        <v>146</v>
      </c>
      <c r="D730" s="278"/>
      <c r="E730" s="279"/>
      <c r="F730" s="274"/>
      <c r="G730" s="275"/>
      <c r="H730" s="275"/>
      <c r="I730" s="298"/>
      <c r="J730" s="299"/>
      <c r="K730" s="299"/>
      <c r="L730" s="300"/>
      <c r="M730" s="301"/>
    </row>
    <row r="731" spans="1:13">
      <c r="A731" s="276" t="s">
        <v>137</v>
      </c>
      <c r="B731" s="277">
        <v>2240299</v>
      </c>
      <c r="C731" s="277" t="s">
        <v>719</v>
      </c>
      <c r="D731" s="278"/>
      <c r="E731" s="279">
        <v>463</v>
      </c>
      <c r="F731" s="274"/>
      <c r="G731" s="275">
        <v>429</v>
      </c>
      <c r="H731" s="275">
        <f>E731-G731</f>
        <v>34</v>
      </c>
      <c r="I731" s="298">
        <f>H731/G731*100</f>
        <v>7.92540792540793</v>
      </c>
      <c r="J731" s="299">
        <v>470</v>
      </c>
      <c r="K731" s="299">
        <f>J731-D731</f>
        <v>470</v>
      </c>
      <c r="L731" s="300"/>
      <c r="M731" s="301"/>
    </row>
    <row r="732" s="239" customFormat="1" spans="1:13">
      <c r="A732" s="264" t="s">
        <v>135</v>
      </c>
      <c r="B732" s="265">
        <v>22404</v>
      </c>
      <c r="C732" s="266" t="s">
        <v>720</v>
      </c>
      <c r="D732" s="267"/>
      <c r="E732" s="268"/>
      <c r="F732" s="269"/>
      <c r="G732" s="267"/>
      <c r="H732" s="267"/>
      <c r="I732" s="294"/>
      <c r="J732" s="267"/>
      <c r="K732" s="295"/>
      <c r="L732" s="296"/>
      <c r="M732" s="297"/>
    </row>
    <row r="733" spans="1:13">
      <c r="A733" s="276" t="s">
        <v>137</v>
      </c>
      <c r="B733" s="277">
        <v>2240499</v>
      </c>
      <c r="C733" s="277" t="s">
        <v>721</v>
      </c>
      <c r="D733" s="278"/>
      <c r="E733" s="279"/>
      <c r="F733" s="274"/>
      <c r="G733" s="275"/>
      <c r="H733" s="275"/>
      <c r="I733" s="298"/>
      <c r="J733" s="299"/>
      <c r="K733" s="299"/>
      <c r="L733" s="300"/>
      <c r="M733" s="301"/>
    </row>
    <row r="734" s="239" customFormat="1" spans="1:13">
      <c r="A734" s="264" t="s">
        <v>135</v>
      </c>
      <c r="B734" s="265">
        <v>22405</v>
      </c>
      <c r="C734" s="266" t="s">
        <v>722</v>
      </c>
      <c r="D734" s="267"/>
      <c r="E734" s="268"/>
      <c r="F734" s="269"/>
      <c r="G734" s="267"/>
      <c r="H734" s="267"/>
      <c r="I734" s="294"/>
      <c r="J734" s="267"/>
      <c r="K734" s="295"/>
      <c r="L734" s="296"/>
      <c r="M734" s="297"/>
    </row>
    <row r="735" spans="1:13">
      <c r="A735" s="276" t="s">
        <v>137</v>
      </c>
      <c r="B735" s="277">
        <v>2240599</v>
      </c>
      <c r="C735" s="277" t="s">
        <v>723</v>
      </c>
      <c r="D735" s="278"/>
      <c r="E735" s="279"/>
      <c r="F735" s="274"/>
      <c r="G735" s="275"/>
      <c r="H735" s="275"/>
      <c r="I735" s="298"/>
      <c r="J735" s="299"/>
      <c r="K735" s="299"/>
      <c r="L735" s="300"/>
      <c r="M735" s="301"/>
    </row>
    <row r="736" s="239" customFormat="1" spans="1:13">
      <c r="A736" s="264" t="s">
        <v>135</v>
      </c>
      <c r="B736" s="265">
        <v>22406</v>
      </c>
      <c r="C736" s="266" t="s">
        <v>724</v>
      </c>
      <c r="D736" s="267"/>
      <c r="E736" s="268">
        <f>SUM(E737:E739)</f>
        <v>53</v>
      </c>
      <c r="F736" s="269"/>
      <c r="G736" s="267">
        <f>SUM(G737:G739)</f>
        <v>19</v>
      </c>
      <c r="H736" s="267">
        <f>E736-G736</f>
        <v>34</v>
      </c>
      <c r="I736" s="294">
        <f>H736/G736*100</f>
        <v>178.947368421053</v>
      </c>
      <c r="J736" s="267">
        <f>SUM(J737:J739)</f>
        <v>20</v>
      </c>
      <c r="K736" s="295">
        <f>J736-D736</f>
        <v>20</v>
      </c>
      <c r="L736" s="296"/>
      <c r="M736" s="297"/>
    </row>
    <row r="737" spans="1:13">
      <c r="A737" s="276" t="s">
        <v>137</v>
      </c>
      <c r="B737" s="277">
        <v>2240601</v>
      </c>
      <c r="C737" s="277" t="s">
        <v>725</v>
      </c>
      <c r="D737" s="278"/>
      <c r="E737" s="279">
        <v>13</v>
      </c>
      <c r="F737" s="274"/>
      <c r="G737" s="275"/>
      <c r="H737" s="275">
        <f>E737-G737</f>
        <v>13</v>
      </c>
      <c r="I737" s="298"/>
      <c r="J737" s="299"/>
      <c r="K737" s="299"/>
      <c r="L737" s="300"/>
      <c r="M737" s="301"/>
    </row>
    <row r="738" spans="1:13">
      <c r="A738" s="276" t="s">
        <v>137</v>
      </c>
      <c r="B738" s="277">
        <v>2240602</v>
      </c>
      <c r="C738" s="277" t="s">
        <v>726</v>
      </c>
      <c r="D738" s="278"/>
      <c r="E738" s="279">
        <v>40</v>
      </c>
      <c r="F738" s="274"/>
      <c r="G738" s="275">
        <v>19</v>
      </c>
      <c r="H738" s="275">
        <f>E738-G738</f>
        <v>21</v>
      </c>
      <c r="I738" s="298">
        <f>H738/G738*100</f>
        <v>110.526315789474</v>
      </c>
      <c r="J738" s="299">
        <v>20</v>
      </c>
      <c r="K738" s="299">
        <f>J738-D738</f>
        <v>20</v>
      </c>
      <c r="L738" s="300"/>
      <c r="M738" s="301"/>
    </row>
    <row r="739" spans="1:13">
      <c r="A739" s="276" t="s">
        <v>137</v>
      </c>
      <c r="B739" s="277">
        <v>2240699</v>
      </c>
      <c r="C739" s="277" t="s">
        <v>727</v>
      </c>
      <c r="D739" s="278"/>
      <c r="E739" s="279"/>
      <c r="F739" s="274"/>
      <c r="G739" s="275"/>
      <c r="H739" s="275"/>
      <c r="I739" s="298"/>
      <c r="J739" s="299"/>
      <c r="K739" s="299"/>
      <c r="L739" s="300"/>
      <c r="M739" s="301"/>
    </row>
    <row r="740" s="239" customFormat="1" spans="1:13">
      <c r="A740" s="264" t="s">
        <v>135</v>
      </c>
      <c r="B740" s="265">
        <v>22407</v>
      </c>
      <c r="C740" s="266" t="s">
        <v>728</v>
      </c>
      <c r="D740" s="267">
        <f>SUM(D741:D743)</f>
        <v>45</v>
      </c>
      <c r="E740" s="268">
        <f>SUM(E741:E743)</f>
        <v>219</v>
      </c>
      <c r="F740" s="269">
        <f>E740/D740*100</f>
        <v>486.666666666667</v>
      </c>
      <c r="G740" s="267">
        <f>SUM(G741:G743)</f>
        <v>26</v>
      </c>
      <c r="H740" s="267">
        <f>E740-G740</f>
        <v>193</v>
      </c>
      <c r="I740" s="294">
        <f>H740/G740*100</f>
        <v>742.307692307692</v>
      </c>
      <c r="J740" s="267">
        <f>SUM(J741:J743)</f>
        <v>0</v>
      </c>
      <c r="K740" s="295">
        <f>J740-D740</f>
        <v>-45</v>
      </c>
      <c r="L740" s="296">
        <f>K740/D740*100</f>
        <v>-100</v>
      </c>
      <c r="M740" s="297"/>
    </row>
    <row r="741" s="216" customFormat="1" spans="1:13">
      <c r="A741" s="270" t="s">
        <v>137</v>
      </c>
      <c r="B741" s="271">
        <v>2240703</v>
      </c>
      <c r="C741" s="271" t="s">
        <v>729</v>
      </c>
      <c r="D741" s="278">
        <v>45</v>
      </c>
      <c r="E741" s="275">
        <v>29</v>
      </c>
      <c r="F741" s="274">
        <f>E741/D741*100</f>
        <v>64.4444444444444</v>
      </c>
      <c r="G741" s="275">
        <v>6</v>
      </c>
      <c r="H741" s="275">
        <f>E741-G741</f>
        <v>23</v>
      </c>
      <c r="I741" s="298">
        <f>H741/G741*100</f>
        <v>383.333333333333</v>
      </c>
      <c r="J741" s="299"/>
      <c r="K741" s="299">
        <f>J741-D741</f>
        <v>-45</v>
      </c>
      <c r="L741" s="300">
        <f>K741/D741*100</f>
        <v>-100</v>
      </c>
      <c r="M741" s="278"/>
    </row>
    <row r="742" spans="1:13">
      <c r="A742" s="276" t="s">
        <v>137</v>
      </c>
      <c r="B742" s="277">
        <v>2240704</v>
      </c>
      <c r="C742" s="277" t="s">
        <v>730</v>
      </c>
      <c r="D742" s="278"/>
      <c r="E742" s="279"/>
      <c r="F742" s="274"/>
      <c r="G742" s="275">
        <v>20</v>
      </c>
      <c r="H742" s="275">
        <f>E742-G742</f>
        <v>-20</v>
      </c>
      <c r="I742" s="298">
        <f>H742/G742*100</f>
        <v>-100</v>
      </c>
      <c r="J742" s="299"/>
      <c r="K742" s="299"/>
      <c r="L742" s="300"/>
      <c r="M742" s="301"/>
    </row>
    <row r="743" spans="1:13">
      <c r="A743" s="276" t="s">
        <v>137</v>
      </c>
      <c r="B743" s="277">
        <v>2240799</v>
      </c>
      <c r="C743" s="277" t="s">
        <v>731</v>
      </c>
      <c r="D743" s="278"/>
      <c r="E743" s="279">
        <v>190</v>
      </c>
      <c r="F743" s="306"/>
      <c r="G743" s="275"/>
      <c r="H743" s="278"/>
      <c r="I743" s="318"/>
      <c r="J743" s="278"/>
      <c r="K743" s="319"/>
      <c r="L743" s="320"/>
      <c r="M743" s="301"/>
    </row>
    <row r="744" s="239" customFormat="1" spans="1:13">
      <c r="A744" s="264" t="s">
        <v>135</v>
      </c>
      <c r="B744" s="265">
        <v>22499</v>
      </c>
      <c r="C744" s="266" t="s">
        <v>732</v>
      </c>
      <c r="D744" s="267"/>
      <c r="E744" s="268"/>
      <c r="F744" s="307"/>
      <c r="G744" s="268"/>
      <c r="H744" s="268"/>
      <c r="I744" s="321"/>
      <c r="J744" s="268"/>
      <c r="K744" s="268"/>
      <c r="L744" s="307"/>
      <c r="M744" s="297"/>
    </row>
    <row r="745" spans="1:13">
      <c r="A745" s="276" t="s">
        <v>137</v>
      </c>
      <c r="B745" s="277">
        <v>2249999</v>
      </c>
      <c r="C745" s="277" t="s">
        <v>733</v>
      </c>
      <c r="D745" s="278"/>
      <c r="E745" s="279"/>
      <c r="F745" s="274"/>
      <c r="G745" s="275"/>
      <c r="H745" s="278"/>
      <c r="I745" s="318"/>
      <c r="J745" s="278"/>
      <c r="K745" s="278"/>
      <c r="L745" s="300"/>
      <c r="M745" s="301"/>
    </row>
    <row r="746" s="238" customFormat="1" spans="1:13">
      <c r="A746" s="259" t="s">
        <v>133</v>
      </c>
      <c r="B746" s="260">
        <v>227</v>
      </c>
      <c r="C746" s="260" t="s">
        <v>734</v>
      </c>
      <c r="D746" s="261">
        <v>500</v>
      </c>
      <c r="E746" s="262"/>
      <c r="F746" s="263"/>
      <c r="G746" s="262"/>
      <c r="H746" s="262"/>
      <c r="I746" s="291"/>
      <c r="J746" s="262">
        <v>501</v>
      </c>
      <c r="K746" s="292"/>
      <c r="L746" s="293"/>
      <c r="M746" s="292"/>
    </row>
    <row r="747" s="238" customFormat="1" spans="1:13">
      <c r="A747" s="259" t="s">
        <v>133</v>
      </c>
      <c r="B747" s="260">
        <v>229</v>
      </c>
      <c r="C747" s="260" t="s">
        <v>735</v>
      </c>
      <c r="D747" s="261">
        <f>D749+D748</f>
        <v>300</v>
      </c>
      <c r="E747" s="262"/>
      <c r="F747" s="263"/>
      <c r="G747" s="262"/>
      <c r="H747" s="262"/>
      <c r="I747" s="291"/>
      <c r="J747" s="262">
        <f>J749+J748</f>
        <v>500</v>
      </c>
      <c r="K747" s="292">
        <f>J747-D747</f>
        <v>200</v>
      </c>
      <c r="L747" s="293">
        <f>K747/D747*100</f>
        <v>66.6666666666667</v>
      </c>
      <c r="M747" s="292"/>
    </row>
    <row r="748" s="239" customFormat="1" spans="1:13">
      <c r="A748" s="264" t="s">
        <v>135</v>
      </c>
      <c r="B748" s="265">
        <v>22902</v>
      </c>
      <c r="C748" s="265" t="s">
        <v>736</v>
      </c>
      <c r="D748" s="267">
        <v>300</v>
      </c>
      <c r="E748" s="268"/>
      <c r="F748" s="307"/>
      <c r="G748" s="268"/>
      <c r="H748" s="268"/>
      <c r="I748" s="321"/>
      <c r="J748" s="268">
        <v>500</v>
      </c>
      <c r="K748" s="268">
        <f>J748-D748</f>
        <v>200</v>
      </c>
      <c r="L748" s="307">
        <f>K748/D748*100</f>
        <v>66.6666666666667</v>
      </c>
      <c r="M748" s="297"/>
    </row>
    <row r="749" s="239" customFormat="1" spans="1:13">
      <c r="A749" s="264" t="s">
        <v>135</v>
      </c>
      <c r="B749" s="265">
        <v>22999</v>
      </c>
      <c r="C749" s="265" t="s">
        <v>678</v>
      </c>
      <c r="D749" s="267"/>
      <c r="E749" s="268"/>
      <c r="F749" s="307"/>
      <c r="G749" s="268"/>
      <c r="H749" s="268"/>
      <c r="I749" s="321"/>
      <c r="J749" s="268"/>
      <c r="K749" s="268"/>
      <c r="L749" s="307"/>
      <c r="M749" s="297"/>
    </row>
    <row r="750" s="238" customFormat="1" spans="1:13">
      <c r="A750" s="259" t="s">
        <v>133</v>
      </c>
      <c r="B750" s="260">
        <v>232</v>
      </c>
      <c r="C750" s="260" t="s">
        <v>737</v>
      </c>
      <c r="D750" s="261">
        <f>D751</f>
        <v>1017</v>
      </c>
      <c r="E750" s="262">
        <f>E751</f>
        <v>975</v>
      </c>
      <c r="F750" s="263">
        <f>E750/D750*100</f>
        <v>95.8702064896755</v>
      </c>
      <c r="G750" s="262">
        <f>G751</f>
        <v>1341</v>
      </c>
      <c r="H750" s="262">
        <f>E750-G750</f>
        <v>-366</v>
      </c>
      <c r="I750" s="291">
        <f>H750/G750*100</f>
        <v>-27.2930648769575</v>
      </c>
      <c r="J750" s="262">
        <f>J751</f>
        <v>935</v>
      </c>
      <c r="K750" s="292">
        <f>J750-D750</f>
        <v>-82</v>
      </c>
      <c r="L750" s="293">
        <f>K750/D750*100</f>
        <v>-8.06293018682399</v>
      </c>
      <c r="M750" s="292"/>
    </row>
    <row r="751" s="239" customFormat="1" spans="1:13">
      <c r="A751" s="264" t="s">
        <v>135</v>
      </c>
      <c r="B751" s="265">
        <v>23203</v>
      </c>
      <c r="C751" s="266" t="s">
        <v>738</v>
      </c>
      <c r="D751" s="267">
        <f>SUM(D752:D755)</f>
        <v>1017</v>
      </c>
      <c r="E751" s="268">
        <f>SUM(E752:E755)</f>
        <v>975</v>
      </c>
      <c r="F751" s="307">
        <f>E751/D751*100</f>
        <v>95.8702064896755</v>
      </c>
      <c r="G751" s="268">
        <f>SUM(G752:G755)</f>
        <v>1341</v>
      </c>
      <c r="H751" s="268">
        <f>E751-G751</f>
        <v>-366</v>
      </c>
      <c r="I751" s="321">
        <f>H751/G751*100</f>
        <v>-27.2930648769575</v>
      </c>
      <c r="J751" s="268">
        <f>SUM(J752:J755)</f>
        <v>935</v>
      </c>
      <c r="K751" s="268">
        <f>J751-D751</f>
        <v>-82</v>
      </c>
      <c r="L751" s="307">
        <f>K751/D751*100</f>
        <v>-8.06293018682399</v>
      </c>
      <c r="M751" s="297"/>
    </row>
    <row r="752" s="240" customFormat="1" ht="12" spans="1:13">
      <c r="A752" s="308" t="s">
        <v>137</v>
      </c>
      <c r="B752" s="271">
        <v>2320301</v>
      </c>
      <c r="C752" s="271" t="s">
        <v>739</v>
      </c>
      <c r="D752" s="309">
        <v>1017</v>
      </c>
      <c r="E752" s="275">
        <v>975</v>
      </c>
      <c r="F752" s="274">
        <f>E752/D752*100</f>
        <v>95.8702064896755</v>
      </c>
      <c r="G752" s="275">
        <v>1341</v>
      </c>
      <c r="H752" s="309">
        <f>E752-G752</f>
        <v>-366</v>
      </c>
      <c r="I752" s="322">
        <f>H752/G752*100</f>
        <v>-27.2930648769575</v>
      </c>
      <c r="J752" s="309">
        <v>935</v>
      </c>
      <c r="K752" s="309">
        <f>J752-D752</f>
        <v>-82</v>
      </c>
      <c r="L752" s="323">
        <f>K752/D752*100</f>
        <v>-8.06293018682399</v>
      </c>
      <c r="M752" s="309"/>
    </row>
    <row r="753" s="241" customFormat="1" ht="12" spans="1:13">
      <c r="A753" s="310" t="s">
        <v>137</v>
      </c>
      <c r="B753" s="277">
        <v>2320302</v>
      </c>
      <c r="C753" s="277" t="s">
        <v>740</v>
      </c>
      <c r="D753" s="309"/>
      <c r="E753" s="279"/>
      <c r="F753" s="274"/>
      <c r="G753" s="275"/>
      <c r="H753" s="309"/>
      <c r="I753" s="322"/>
      <c r="J753" s="309"/>
      <c r="K753" s="309"/>
      <c r="L753" s="323"/>
      <c r="M753" s="324"/>
    </row>
    <row r="754" s="241" customFormat="1" ht="12" spans="1:13">
      <c r="A754" s="310" t="s">
        <v>137</v>
      </c>
      <c r="B754" s="277">
        <v>2320303</v>
      </c>
      <c r="C754" s="277" t="s">
        <v>741</v>
      </c>
      <c r="D754" s="309"/>
      <c r="E754" s="279"/>
      <c r="F754" s="274"/>
      <c r="G754" s="275"/>
      <c r="H754" s="309"/>
      <c r="I754" s="322"/>
      <c r="J754" s="309"/>
      <c r="K754" s="309"/>
      <c r="L754" s="323"/>
      <c r="M754" s="324"/>
    </row>
    <row r="755" s="241" customFormat="1" ht="12" spans="1:13">
      <c r="A755" s="310" t="s">
        <v>137</v>
      </c>
      <c r="B755" s="277">
        <v>2320399</v>
      </c>
      <c r="C755" s="277" t="s">
        <v>742</v>
      </c>
      <c r="D755" s="309"/>
      <c r="E755" s="279"/>
      <c r="F755" s="274"/>
      <c r="G755" s="275"/>
      <c r="H755" s="309"/>
      <c r="I755" s="322"/>
      <c r="J755" s="309"/>
      <c r="K755" s="309"/>
      <c r="L755" s="323"/>
      <c r="M755" s="324"/>
    </row>
    <row r="756" s="242" customFormat="1" ht="12" spans="1:13">
      <c r="A756" s="311" t="s">
        <v>133</v>
      </c>
      <c r="B756" s="260">
        <v>233</v>
      </c>
      <c r="C756" s="260" t="s">
        <v>743</v>
      </c>
      <c r="D756" s="261"/>
      <c r="E756" s="262">
        <f>SUM(E757:E757)</f>
        <v>2</v>
      </c>
      <c r="F756" s="263"/>
      <c r="G756" s="262">
        <f>SUM(G757:G757)</f>
        <v>11</v>
      </c>
      <c r="H756" s="262">
        <f>E756-G756</f>
        <v>-9</v>
      </c>
      <c r="I756" s="291">
        <f>H756/G756*100</f>
        <v>-81.8181818181818</v>
      </c>
      <c r="J756" s="262"/>
      <c r="K756" s="325"/>
      <c r="L756" s="326"/>
      <c r="M756" s="325"/>
    </row>
    <row r="757" s="243" customFormat="1" ht="12" spans="1:13">
      <c r="A757" s="312" t="s">
        <v>135</v>
      </c>
      <c r="B757" s="265">
        <v>23303</v>
      </c>
      <c r="C757" s="266" t="s">
        <v>744</v>
      </c>
      <c r="D757" s="267"/>
      <c r="E757" s="268">
        <v>2</v>
      </c>
      <c r="F757" s="307"/>
      <c r="G757" s="268">
        <v>11</v>
      </c>
      <c r="H757" s="268">
        <f>E757-G757</f>
        <v>-9</v>
      </c>
      <c r="I757" s="321">
        <f t="shared" ref="I757:I762" si="30">H757/G757*100</f>
        <v>-81.8181818181818</v>
      </c>
      <c r="J757" s="268"/>
      <c r="K757" s="268"/>
      <c r="L757" s="307"/>
      <c r="M757" s="327"/>
    </row>
    <row r="758" s="242" customFormat="1" ht="12" spans="1:13">
      <c r="A758" s="311" t="s">
        <v>745</v>
      </c>
      <c r="B758" s="260"/>
      <c r="C758" s="260" t="s">
        <v>746</v>
      </c>
      <c r="D758" s="261">
        <f>D7+D160+D179+D192+D238+D269+D292+D323+D427+D481+D515+D533+D613+D630+D649+D657+D670+D680+D692+D704+D713+D747+D750+D756+D746</f>
        <v>47472</v>
      </c>
      <c r="E758" s="262">
        <f>E7+E160+E179+E192+E238+E269+E292+E323+E427+E481+E515+E533+E613+E630+E649+E657+E670+E680+E692+E704+E713+E747+E750+E756+E746</f>
        <v>74650</v>
      </c>
      <c r="F758" s="263">
        <f>E758/D758*100</f>
        <v>157.250589821368</v>
      </c>
      <c r="G758" s="262">
        <f>G7+G160+G179+G192+G238+G269+G292+G323+G427+G481+G515+G533+G613+G630+G649+G657+G670+G680+G692+G704+G713+G747+G750+G756+G746</f>
        <v>63579</v>
      </c>
      <c r="H758" s="262">
        <f>E758-G758</f>
        <v>11071</v>
      </c>
      <c r="I758" s="291">
        <f t="shared" si="30"/>
        <v>17.4129822740213</v>
      </c>
      <c r="J758" s="262">
        <f>J7+J160+J179+J192+J238+J269+J292+J323+J427+J481+J515+J533+J613+J630+J649+J657+J670+J680+J692+J704+J713+J747+J750+J756+J746</f>
        <v>50089</v>
      </c>
      <c r="K758" s="262">
        <f>J758-D758</f>
        <v>2617</v>
      </c>
      <c r="L758" s="326">
        <f>K758/D758*100</f>
        <v>5.51272328951803</v>
      </c>
      <c r="M758" s="325"/>
    </row>
    <row r="759" s="242" customFormat="1" ht="12" spans="1:13">
      <c r="A759" s="311" t="s">
        <v>745</v>
      </c>
      <c r="B759" s="260"/>
      <c r="C759" s="260" t="s">
        <v>747</v>
      </c>
      <c r="D759" s="261">
        <f>D760+D763+D764+D765+D766+D767</f>
        <v>6798</v>
      </c>
      <c r="E759" s="261">
        <f>E760+E763+E764+E765+E766+E767</f>
        <v>12205</v>
      </c>
      <c r="F759" s="261"/>
      <c r="G759" s="261">
        <f t="shared" ref="E759:J759" si="31">G760+G763+G764+G765+G766+G767</f>
        <v>32115</v>
      </c>
      <c r="H759" s="261">
        <f t="shared" si="31"/>
        <v>-19910</v>
      </c>
      <c r="I759" s="261">
        <f t="shared" si="31"/>
        <v>-148.991543160368</v>
      </c>
      <c r="J759" s="261">
        <f t="shared" si="31"/>
        <v>512</v>
      </c>
      <c r="K759" s="325">
        <f>J759-D759</f>
        <v>-6286</v>
      </c>
      <c r="L759" s="326">
        <f>K759/D759*100</f>
        <v>-92.4683730508973</v>
      </c>
      <c r="M759" s="325"/>
    </row>
    <row r="760" s="242" customFormat="1" ht="12" spans="1:13">
      <c r="A760" s="311" t="s">
        <v>745</v>
      </c>
      <c r="B760" s="260">
        <v>23006</v>
      </c>
      <c r="C760" s="260" t="s">
        <v>748</v>
      </c>
      <c r="D760" s="261">
        <f>SUM(D761:D762)</f>
        <v>4000</v>
      </c>
      <c r="E760" s="262">
        <f>SUM(E761:E762)</f>
        <v>4000</v>
      </c>
      <c r="F760" s="263"/>
      <c r="G760" s="262">
        <f>SUM(G761:G762)</f>
        <v>4175</v>
      </c>
      <c r="H760" s="262">
        <f>E760-G760</f>
        <v>-175</v>
      </c>
      <c r="I760" s="291">
        <f t="shared" si="30"/>
        <v>-4.19161676646707</v>
      </c>
      <c r="J760" s="262">
        <f>SUM(J761:J762)</f>
        <v>300</v>
      </c>
      <c r="K760" s="325"/>
      <c r="L760" s="326"/>
      <c r="M760" s="325"/>
    </row>
    <row r="761" s="244" customFormat="1" ht="12" spans="1:13">
      <c r="A761" s="313" t="s">
        <v>749</v>
      </c>
      <c r="B761" s="277">
        <v>2300601</v>
      </c>
      <c r="C761" s="314" t="s">
        <v>750</v>
      </c>
      <c r="D761" s="315">
        <v>3000</v>
      </c>
      <c r="E761" s="279">
        <v>3000</v>
      </c>
      <c r="F761" s="316"/>
      <c r="G761" s="317">
        <v>3239</v>
      </c>
      <c r="H761" s="317">
        <f>E761-G761</f>
        <v>-239</v>
      </c>
      <c r="I761" s="328">
        <f t="shared" si="30"/>
        <v>-7.37882062364928</v>
      </c>
      <c r="J761" s="315">
        <v>200</v>
      </c>
      <c r="K761" s="329">
        <f>J761-D761</f>
        <v>-2800</v>
      </c>
      <c r="L761" s="316">
        <f>K761/D761*100</f>
        <v>-93.3333333333333</v>
      </c>
      <c r="M761" s="330"/>
    </row>
    <row r="762" s="244" customFormat="1" ht="12" spans="1:13">
      <c r="A762" s="313" t="s">
        <v>749</v>
      </c>
      <c r="B762" s="277">
        <v>2300602</v>
      </c>
      <c r="C762" s="314" t="s">
        <v>751</v>
      </c>
      <c r="D762" s="315">
        <v>1000</v>
      </c>
      <c r="E762" s="279">
        <v>1000</v>
      </c>
      <c r="F762" s="316"/>
      <c r="G762" s="317">
        <v>936</v>
      </c>
      <c r="H762" s="317">
        <f>E762-G762</f>
        <v>64</v>
      </c>
      <c r="I762" s="328">
        <f t="shared" si="30"/>
        <v>6.83760683760684</v>
      </c>
      <c r="J762" s="315">
        <v>100</v>
      </c>
      <c r="K762" s="329">
        <f>J762-D762</f>
        <v>-900</v>
      </c>
      <c r="L762" s="316">
        <f>K762/D762*100</f>
        <v>-90</v>
      </c>
      <c r="M762" s="330"/>
    </row>
    <row r="763" s="238" customFormat="1" spans="1:13">
      <c r="A763" s="259" t="s">
        <v>745</v>
      </c>
      <c r="B763" s="260">
        <v>23008</v>
      </c>
      <c r="C763" s="260" t="s">
        <v>752</v>
      </c>
      <c r="D763" s="261"/>
      <c r="E763" s="262"/>
      <c r="F763" s="263"/>
      <c r="G763" s="262"/>
      <c r="H763" s="262"/>
      <c r="I763" s="291"/>
      <c r="J763" s="262"/>
      <c r="K763" s="292"/>
      <c r="L763" s="293"/>
      <c r="M763" s="292"/>
    </row>
    <row r="764" s="238" customFormat="1" spans="1:13">
      <c r="A764" s="259" t="s">
        <v>745</v>
      </c>
      <c r="B764" s="260">
        <v>23009</v>
      </c>
      <c r="C764" s="260" t="s">
        <v>753</v>
      </c>
      <c r="D764" s="261"/>
      <c r="E764" s="262">
        <f>4874+200</f>
        <v>5074</v>
      </c>
      <c r="F764" s="263"/>
      <c r="G764" s="262">
        <v>16464</v>
      </c>
      <c r="H764" s="262">
        <f>E764-G764</f>
        <v>-11390</v>
      </c>
      <c r="I764" s="291">
        <f>H764/G764*100</f>
        <v>-69.1812439261419</v>
      </c>
      <c r="J764" s="262"/>
      <c r="K764" s="292"/>
      <c r="L764" s="293"/>
      <c r="M764" s="292"/>
    </row>
    <row r="765" s="238" customFormat="1" spans="1:13">
      <c r="A765" s="259" t="s">
        <v>745</v>
      </c>
      <c r="B765" s="260">
        <v>23011</v>
      </c>
      <c r="C765" s="260" t="s">
        <v>754</v>
      </c>
      <c r="D765" s="261"/>
      <c r="E765" s="262"/>
      <c r="F765" s="263"/>
      <c r="G765" s="262"/>
      <c r="H765" s="262"/>
      <c r="I765" s="291"/>
      <c r="J765" s="262"/>
      <c r="K765" s="292"/>
      <c r="L765" s="293"/>
      <c r="M765" s="292"/>
    </row>
    <row r="766" s="238" customFormat="1" spans="1:13">
      <c r="A766" s="259" t="s">
        <v>745</v>
      </c>
      <c r="B766" s="260">
        <v>23015</v>
      </c>
      <c r="C766" s="260" t="s">
        <v>755</v>
      </c>
      <c r="D766" s="261"/>
      <c r="E766" s="262">
        <v>333</v>
      </c>
      <c r="F766" s="263"/>
      <c r="G766" s="262">
        <v>0</v>
      </c>
      <c r="H766" s="262">
        <f>E766-G766</f>
        <v>333</v>
      </c>
      <c r="I766" s="291"/>
      <c r="J766" s="262"/>
      <c r="K766" s="292"/>
      <c r="L766" s="293"/>
      <c r="M766" s="292"/>
    </row>
    <row r="767" s="238" customFormat="1" spans="1:13">
      <c r="A767" s="259" t="s">
        <v>745</v>
      </c>
      <c r="B767" s="260">
        <v>23103</v>
      </c>
      <c r="C767" s="260" t="s">
        <v>756</v>
      </c>
      <c r="D767" s="261">
        <v>2798</v>
      </c>
      <c r="E767" s="262">
        <v>2798</v>
      </c>
      <c r="F767" s="263"/>
      <c r="G767" s="262">
        <v>11476</v>
      </c>
      <c r="H767" s="262">
        <f>E767-G767</f>
        <v>-8678</v>
      </c>
      <c r="I767" s="291">
        <f>H767/G767*100</f>
        <v>-75.6186824677588</v>
      </c>
      <c r="J767" s="262">
        <v>212</v>
      </c>
      <c r="K767" s="292">
        <f>J767-D767</f>
        <v>-2586</v>
      </c>
      <c r="L767" s="293">
        <f>K767/D767*100</f>
        <v>-92.4231593995711</v>
      </c>
      <c r="M767" s="292"/>
    </row>
    <row r="768" s="238" customFormat="1" spans="1:13">
      <c r="A768" s="259" t="s">
        <v>745</v>
      </c>
      <c r="B768" s="260"/>
      <c r="C768" s="260" t="s">
        <v>757</v>
      </c>
      <c r="D768" s="261">
        <f>D758+D759</f>
        <v>54270</v>
      </c>
      <c r="E768" s="262">
        <f>E758+E759</f>
        <v>86855</v>
      </c>
      <c r="F768" s="263"/>
      <c r="G768" s="262">
        <f>G758+G759</f>
        <v>95694</v>
      </c>
      <c r="H768" s="262">
        <f>E768-G768</f>
        <v>-8839</v>
      </c>
      <c r="I768" s="291">
        <f>H768/G768*100</f>
        <v>-9.23673375551236</v>
      </c>
      <c r="J768" s="262">
        <f>J758+J759</f>
        <v>50601</v>
      </c>
      <c r="K768" s="292">
        <f>J768-D768</f>
        <v>-3669</v>
      </c>
      <c r="L768" s="293">
        <f>K768/D768*100</f>
        <v>-6.76064123825318</v>
      </c>
      <c r="M768" s="292"/>
    </row>
    <row r="769" spans="5:12">
      <c r="E769" s="246"/>
      <c r="F769" s="247"/>
      <c r="G769" s="247"/>
      <c r="H769" s="247"/>
      <c r="I769" s="247"/>
      <c r="J769" s="247"/>
      <c r="K769" s="247"/>
      <c r="L769" s="247"/>
    </row>
  </sheetData>
  <autoFilter ref="A6:M770">
    <extLst/>
  </autoFilter>
  <mergeCells count="15">
    <mergeCell ref="A2:M2"/>
    <mergeCell ref="A3:M3"/>
    <mergeCell ref="D4:I4"/>
    <mergeCell ref="J4:L4"/>
    <mergeCell ref="H5:I5"/>
    <mergeCell ref="K5:L5"/>
    <mergeCell ref="A4:A6"/>
    <mergeCell ref="B4:B6"/>
    <mergeCell ref="C4:C6"/>
    <mergeCell ref="D5:D6"/>
    <mergeCell ref="E5:E6"/>
    <mergeCell ref="F5:F6"/>
    <mergeCell ref="G5:G6"/>
    <mergeCell ref="J5:J6"/>
    <mergeCell ref="M4:M6"/>
  </mergeCells>
  <printOptions horizontalCentered="1"/>
  <pageMargins left="0.511805555555556" right="0.700694444444445" top="0.550694444444444" bottom="0.786805555555556" header="0.354166666666667" footer="0.118055555555556"/>
  <pageSetup paperSize="9" scale="85" fitToHeight="0" orientation="landscape" blackAndWhite="1"/>
  <headerFooter/>
  <ignoredErrors>
    <ignoredError sqref="F765 F758 F763 F770 F750:F752"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XEY87"/>
  <sheetViews>
    <sheetView topLeftCell="A79" workbookViewId="0">
      <selection activeCell="H100" sqref="H100"/>
    </sheetView>
  </sheetViews>
  <sheetFormatPr defaultColWidth="9" defaultRowHeight="13.5"/>
  <cols>
    <col min="1" max="1" width="7.25" style="218" customWidth="1"/>
    <col min="2" max="2" width="8.5" style="218" customWidth="1"/>
    <col min="3" max="3" width="34.75" style="218" customWidth="1"/>
    <col min="4" max="4" width="16" style="218" customWidth="1"/>
    <col min="5" max="5" width="13.5" style="218" customWidth="1"/>
    <col min="6" max="6" width="16.1333333333333" style="218" customWidth="1"/>
    <col min="7" max="16379" width="9" style="218"/>
  </cols>
  <sheetData>
    <row r="1" s="55" customFormat="1" ht="26" customHeight="1" spans="1:7">
      <c r="A1" s="219" t="s">
        <v>758</v>
      </c>
      <c r="C1" s="220"/>
      <c r="D1" s="221"/>
      <c r="E1" s="222"/>
      <c r="F1" s="223"/>
      <c r="G1" s="222"/>
    </row>
    <row r="2" s="216" customFormat="1" ht="27" customHeight="1" spans="1:16379">
      <c r="A2" s="224" t="s">
        <v>759</v>
      </c>
      <c r="B2" s="224"/>
      <c r="C2" s="224"/>
      <c r="D2" s="224"/>
      <c r="E2" s="224"/>
      <c r="F2" s="224"/>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18"/>
      <c r="AI2" s="218"/>
      <c r="AJ2" s="218"/>
      <c r="AK2" s="218"/>
      <c r="AL2" s="218"/>
      <c r="AM2" s="218"/>
      <c r="AN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c r="ED2" s="218"/>
      <c r="EE2" s="218"/>
      <c r="EF2" s="218"/>
      <c r="EG2" s="218"/>
      <c r="EH2" s="218"/>
      <c r="EI2" s="218"/>
      <c r="EJ2" s="218"/>
      <c r="EK2" s="218"/>
      <c r="EL2" s="218"/>
      <c r="EM2" s="218"/>
      <c r="EN2" s="218"/>
      <c r="EO2" s="218"/>
      <c r="EP2" s="218"/>
      <c r="EQ2" s="218"/>
      <c r="ER2" s="218"/>
      <c r="ES2" s="218"/>
      <c r="ET2" s="218"/>
      <c r="EU2" s="218"/>
      <c r="EV2" s="218"/>
      <c r="EW2" s="218"/>
      <c r="EX2" s="218"/>
      <c r="EY2" s="218"/>
      <c r="EZ2" s="218"/>
      <c r="FA2" s="218"/>
      <c r="FB2" s="218"/>
      <c r="FC2" s="218"/>
      <c r="FD2" s="218"/>
      <c r="FE2" s="218"/>
      <c r="FF2" s="218"/>
      <c r="FG2" s="218"/>
      <c r="FH2" s="218"/>
      <c r="FI2" s="218"/>
      <c r="FJ2" s="218"/>
      <c r="FK2" s="218"/>
      <c r="FL2" s="218"/>
      <c r="FM2" s="218"/>
      <c r="FN2" s="218"/>
      <c r="FO2" s="218"/>
      <c r="FP2" s="218"/>
      <c r="FQ2" s="218"/>
      <c r="FR2" s="218"/>
      <c r="FS2" s="218"/>
      <c r="FT2" s="218"/>
      <c r="FU2" s="218"/>
      <c r="FV2" s="218"/>
      <c r="FW2" s="218"/>
      <c r="FX2" s="218"/>
      <c r="FY2" s="218"/>
      <c r="FZ2" s="218"/>
      <c r="GA2" s="218"/>
      <c r="GB2" s="218"/>
      <c r="GC2" s="218"/>
      <c r="GD2" s="218"/>
      <c r="GE2" s="218"/>
      <c r="GF2" s="218"/>
      <c r="GG2" s="218"/>
      <c r="GH2" s="218"/>
      <c r="GI2" s="218"/>
      <c r="GJ2" s="218"/>
      <c r="GK2" s="218"/>
      <c r="GL2" s="218"/>
      <c r="GM2" s="218"/>
      <c r="GN2" s="218"/>
      <c r="GO2" s="218"/>
      <c r="GP2" s="218"/>
      <c r="GQ2" s="218"/>
      <c r="GR2" s="218"/>
      <c r="GS2" s="218"/>
      <c r="GT2" s="218"/>
      <c r="GU2" s="218"/>
      <c r="GV2" s="218"/>
      <c r="GW2" s="218"/>
      <c r="GX2" s="218"/>
      <c r="GY2" s="218"/>
      <c r="GZ2" s="218"/>
      <c r="HA2" s="218"/>
      <c r="HB2" s="218"/>
      <c r="HC2" s="218"/>
      <c r="HD2" s="218"/>
      <c r="HE2" s="218"/>
      <c r="HF2" s="218"/>
      <c r="HG2" s="218"/>
      <c r="HH2" s="218"/>
      <c r="HI2" s="218"/>
      <c r="HJ2" s="218"/>
      <c r="HK2" s="218"/>
      <c r="HL2" s="218"/>
      <c r="HM2" s="218"/>
      <c r="HN2" s="218"/>
      <c r="HO2" s="218"/>
      <c r="HP2" s="218"/>
      <c r="HQ2" s="218"/>
      <c r="HR2" s="218"/>
      <c r="HS2" s="218"/>
      <c r="HT2" s="218"/>
      <c r="HU2" s="218"/>
      <c r="HV2" s="218"/>
      <c r="HW2" s="218"/>
      <c r="HX2" s="218"/>
      <c r="HY2" s="218"/>
      <c r="HZ2" s="218"/>
      <c r="IA2" s="218"/>
      <c r="IB2" s="218"/>
      <c r="IC2" s="218"/>
      <c r="ID2" s="218"/>
      <c r="IE2" s="218"/>
      <c r="IF2" s="218"/>
      <c r="IG2" s="218"/>
      <c r="IH2" s="218"/>
      <c r="II2" s="218"/>
      <c r="IJ2" s="218"/>
      <c r="IK2" s="218"/>
      <c r="IL2" s="218"/>
      <c r="IM2" s="218"/>
      <c r="IN2" s="218"/>
      <c r="IO2" s="218"/>
      <c r="IP2" s="218"/>
      <c r="IQ2" s="218"/>
      <c r="IR2" s="218"/>
      <c r="IS2" s="218"/>
      <c r="IT2" s="218"/>
      <c r="IU2" s="218"/>
      <c r="IV2" s="218"/>
      <c r="IW2" s="218"/>
      <c r="IX2" s="218"/>
      <c r="IY2" s="218"/>
      <c r="IZ2" s="218"/>
      <c r="JA2" s="218"/>
      <c r="JB2" s="218"/>
      <c r="JC2" s="218"/>
      <c r="JD2" s="218"/>
      <c r="JE2" s="218"/>
      <c r="JF2" s="218"/>
      <c r="JG2" s="218"/>
      <c r="JH2" s="218"/>
      <c r="JI2" s="218"/>
      <c r="JJ2" s="218"/>
      <c r="JK2" s="218"/>
      <c r="JL2" s="218"/>
      <c r="JM2" s="218"/>
      <c r="JN2" s="218"/>
      <c r="JO2" s="218"/>
      <c r="JP2" s="218"/>
      <c r="JQ2" s="218"/>
      <c r="JR2" s="218"/>
      <c r="JS2" s="218"/>
      <c r="JT2" s="218"/>
      <c r="JU2" s="218"/>
      <c r="JV2" s="218"/>
      <c r="JW2" s="218"/>
      <c r="JX2" s="218"/>
      <c r="JY2" s="218"/>
      <c r="JZ2" s="218"/>
      <c r="KA2" s="218"/>
      <c r="KB2" s="218"/>
      <c r="KC2" s="218"/>
      <c r="KD2" s="218"/>
      <c r="KE2" s="218"/>
      <c r="KF2" s="218"/>
      <c r="KG2" s="218"/>
      <c r="KH2" s="218"/>
      <c r="KI2" s="218"/>
      <c r="KJ2" s="218"/>
      <c r="KK2" s="218"/>
      <c r="KL2" s="218"/>
      <c r="KM2" s="218"/>
      <c r="KN2" s="218"/>
      <c r="KO2" s="218"/>
      <c r="KP2" s="218"/>
      <c r="KQ2" s="218"/>
      <c r="KR2" s="218"/>
      <c r="KS2" s="218"/>
      <c r="KT2" s="218"/>
      <c r="KU2" s="218"/>
      <c r="KV2" s="218"/>
      <c r="KW2" s="218"/>
      <c r="KX2" s="218"/>
      <c r="KY2" s="218"/>
      <c r="KZ2" s="218"/>
      <c r="LA2" s="218"/>
      <c r="LB2" s="218"/>
      <c r="LC2" s="218"/>
      <c r="LD2" s="218"/>
      <c r="LE2" s="218"/>
      <c r="LF2" s="218"/>
      <c r="LG2" s="218"/>
      <c r="LH2" s="218"/>
      <c r="LI2" s="218"/>
      <c r="LJ2" s="218"/>
      <c r="LK2" s="218"/>
      <c r="LL2" s="218"/>
      <c r="LM2" s="218"/>
      <c r="LN2" s="218"/>
      <c r="LO2" s="218"/>
      <c r="LP2" s="218"/>
      <c r="LQ2" s="218"/>
      <c r="LR2" s="218"/>
      <c r="LS2" s="218"/>
      <c r="LT2" s="218"/>
      <c r="LU2" s="218"/>
      <c r="LV2" s="218"/>
      <c r="LW2" s="218"/>
      <c r="LX2" s="218"/>
      <c r="LY2" s="218"/>
      <c r="LZ2" s="218"/>
      <c r="MA2" s="218"/>
      <c r="MB2" s="218"/>
      <c r="MC2" s="218"/>
      <c r="MD2" s="218"/>
      <c r="ME2" s="218"/>
      <c r="MF2" s="218"/>
      <c r="MG2" s="218"/>
      <c r="MH2" s="218"/>
      <c r="MI2" s="218"/>
      <c r="MJ2" s="218"/>
      <c r="MK2" s="218"/>
      <c r="ML2" s="218"/>
      <c r="MM2" s="218"/>
      <c r="MN2" s="218"/>
      <c r="MO2" s="218"/>
      <c r="MP2" s="218"/>
      <c r="MQ2" s="218"/>
      <c r="MR2" s="218"/>
      <c r="MS2" s="218"/>
      <c r="MT2" s="218"/>
      <c r="MU2" s="218"/>
      <c r="MV2" s="218"/>
      <c r="MW2" s="218"/>
      <c r="MX2" s="218"/>
      <c r="MY2" s="218"/>
      <c r="MZ2" s="218"/>
      <c r="NA2" s="218"/>
      <c r="NB2" s="218"/>
      <c r="NC2" s="218"/>
      <c r="ND2" s="218"/>
      <c r="NE2" s="218"/>
      <c r="NF2" s="218"/>
      <c r="NG2" s="218"/>
      <c r="NH2" s="218"/>
      <c r="NI2" s="218"/>
      <c r="NJ2" s="218"/>
      <c r="NK2" s="218"/>
      <c r="NL2" s="218"/>
      <c r="NM2" s="218"/>
      <c r="NN2" s="218"/>
      <c r="NO2" s="218"/>
      <c r="NP2" s="218"/>
      <c r="NQ2" s="218"/>
      <c r="NR2" s="218"/>
      <c r="NS2" s="218"/>
      <c r="NT2" s="218"/>
      <c r="NU2" s="218"/>
      <c r="NV2" s="218"/>
      <c r="NW2" s="218"/>
      <c r="NX2" s="218"/>
      <c r="NY2" s="218"/>
      <c r="NZ2" s="218"/>
      <c r="OA2" s="218"/>
      <c r="OB2" s="218"/>
      <c r="OC2" s="218"/>
      <c r="OD2" s="218"/>
      <c r="OE2" s="218"/>
      <c r="OF2" s="218"/>
      <c r="OG2" s="218"/>
      <c r="OH2" s="218"/>
      <c r="OI2" s="218"/>
      <c r="OJ2" s="218"/>
      <c r="OK2" s="218"/>
      <c r="OL2" s="218"/>
      <c r="OM2" s="218"/>
      <c r="ON2" s="218"/>
      <c r="OO2" s="218"/>
      <c r="OP2" s="218"/>
      <c r="OQ2" s="218"/>
      <c r="OR2" s="218"/>
      <c r="OS2" s="218"/>
      <c r="OT2" s="218"/>
      <c r="OU2" s="218"/>
      <c r="OV2" s="218"/>
      <c r="OW2" s="218"/>
      <c r="OX2" s="218"/>
      <c r="OY2" s="218"/>
      <c r="OZ2" s="218"/>
      <c r="PA2" s="218"/>
      <c r="PB2" s="218"/>
      <c r="PC2" s="218"/>
      <c r="PD2" s="218"/>
      <c r="PE2" s="218"/>
      <c r="PF2" s="218"/>
      <c r="PG2" s="218"/>
      <c r="PH2" s="218"/>
      <c r="PI2" s="218"/>
      <c r="PJ2" s="218"/>
      <c r="PK2" s="218"/>
      <c r="PL2" s="218"/>
      <c r="PM2" s="218"/>
      <c r="PN2" s="218"/>
      <c r="PO2" s="218"/>
      <c r="PP2" s="218"/>
      <c r="PQ2" s="218"/>
      <c r="PR2" s="218"/>
      <c r="PS2" s="218"/>
      <c r="PT2" s="218"/>
      <c r="PU2" s="218"/>
      <c r="PV2" s="218"/>
      <c r="PW2" s="218"/>
      <c r="PX2" s="218"/>
      <c r="PY2" s="218"/>
      <c r="PZ2" s="218"/>
      <c r="QA2" s="218"/>
      <c r="QB2" s="218"/>
      <c r="QC2" s="218"/>
      <c r="QD2" s="218"/>
      <c r="QE2" s="218"/>
      <c r="QF2" s="218"/>
      <c r="QG2" s="218"/>
      <c r="QH2" s="218"/>
      <c r="QI2" s="218"/>
      <c r="QJ2" s="218"/>
      <c r="QK2" s="218"/>
      <c r="QL2" s="218"/>
      <c r="QM2" s="218"/>
      <c r="QN2" s="218"/>
      <c r="QO2" s="218"/>
      <c r="QP2" s="218"/>
      <c r="QQ2" s="218"/>
      <c r="QR2" s="218"/>
      <c r="QS2" s="218"/>
      <c r="QT2" s="218"/>
      <c r="QU2" s="218"/>
      <c r="QV2" s="218"/>
      <c r="QW2" s="218"/>
      <c r="QX2" s="218"/>
      <c r="QY2" s="218"/>
      <c r="QZ2" s="218"/>
      <c r="RA2" s="218"/>
      <c r="RB2" s="218"/>
      <c r="RC2" s="218"/>
      <c r="RD2" s="218"/>
      <c r="RE2" s="218"/>
      <c r="RF2" s="218"/>
      <c r="RG2" s="218"/>
      <c r="RH2" s="218"/>
      <c r="RI2" s="218"/>
      <c r="RJ2" s="218"/>
      <c r="RK2" s="218"/>
      <c r="RL2" s="218"/>
      <c r="RM2" s="218"/>
      <c r="RN2" s="218"/>
      <c r="RO2" s="218"/>
      <c r="RP2" s="218"/>
      <c r="RQ2" s="218"/>
      <c r="RR2" s="218"/>
      <c r="RS2" s="218"/>
      <c r="RT2" s="218"/>
      <c r="RU2" s="218"/>
      <c r="RV2" s="218"/>
      <c r="RW2" s="218"/>
      <c r="RX2" s="218"/>
      <c r="RY2" s="218"/>
      <c r="RZ2" s="218"/>
      <c r="SA2" s="218"/>
      <c r="SB2" s="218"/>
      <c r="SC2" s="218"/>
      <c r="SD2" s="218"/>
      <c r="SE2" s="218"/>
      <c r="SF2" s="218"/>
      <c r="SG2" s="218"/>
      <c r="SH2" s="218"/>
      <c r="SI2" s="218"/>
      <c r="SJ2" s="218"/>
      <c r="SK2" s="218"/>
      <c r="SL2" s="218"/>
      <c r="SM2" s="218"/>
      <c r="SN2" s="218"/>
      <c r="SO2" s="218"/>
      <c r="SP2" s="218"/>
      <c r="SQ2" s="218"/>
      <c r="SR2" s="218"/>
      <c r="SS2" s="218"/>
      <c r="ST2" s="218"/>
      <c r="SU2" s="218"/>
      <c r="SV2" s="218"/>
      <c r="SW2" s="218"/>
      <c r="SX2" s="218"/>
      <c r="SY2" s="218"/>
      <c r="SZ2" s="218"/>
      <c r="TA2" s="218"/>
      <c r="TB2" s="218"/>
      <c r="TC2" s="218"/>
      <c r="TD2" s="218"/>
      <c r="TE2" s="218"/>
      <c r="TF2" s="218"/>
      <c r="TG2" s="218"/>
      <c r="TH2" s="218"/>
      <c r="TI2" s="218"/>
      <c r="TJ2" s="218"/>
      <c r="TK2" s="218"/>
      <c r="TL2" s="218"/>
      <c r="TM2" s="218"/>
      <c r="TN2" s="218"/>
      <c r="TO2" s="218"/>
      <c r="TP2" s="218"/>
      <c r="TQ2" s="218"/>
      <c r="TR2" s="218"/>
      <c r="TS2" s="218"/>
      <c r="TT2" s="218"/>
      <c r="TU2" s="218"/>
      <c r="TV2" s="218"/>
      <c r="TW2" s="218"/>
      <c r="TX2" s="218"/>
      <c r="TY2" s="218"/>
      <c r="TZ2" s="218"/>
      <c r="UA2" s="218"/>
      <c r="UB2" s="218"/>
      <c r="UC2" s="218"/>
      <c r="UD2" s="218"/>
      <c r="UE2" s="218"/>
      <c r="UF2" s="218"/>
      <c r="UG2" s="218"/>
      <c r="UH2" s="218"/>
      <c r="UI2" s="218"/>
      <c r="UJ2" s="218"/>
      <c r="UK2" s="218"/>
      <c r="UL2" s="218"/>
      <c r="UM2" s="218"/>
      <c r="UN2" s="218"/>
      <c r="UO2" s="218"/>
      <c r="UP2" s="218"/>
      <c r="UQ2" s="218"/>
      <c r="UR2" s="218"/>
      <c r="US2" s="218"/>
      <c r="UT2" s="218"/>
      <c r="UU2" s="218"/>
      <c r="UV2" s="218"/>
      <c r="UW2" s="218"/>
      <c r="UX2" s="218"/>
      <c r="UY2" s="218"/>
      <c r="UZ2" s="218"/>
      <c r="VA2" s="218"/>
      <c r="VB2" s="218"/>
      <c r="VC2" s="218"/>
      <c r="VD2" s="218"/>
      <c r="VE2" s="218"/>
      <c r="VF2" s="218"/>
      <c r="VG2" s="218"/>
      <c r="VH2" s="218"/>
      <c r="VI2" s="218"/>
      <c r="VJ2" s="218"/>
      <c r="VK2" s="218"/>
      <c r="VL2" s="218"/>
      <c r="VM2" s="218"/>
      <c r="VN2" s="218"/>
      <c r="VO2" s="218"/>
      <c r="VP2" s="218"/>
      <c r="VQ2" s="218"/>
      <c r="VR2" s="218"/>
      <c r="VS2" s="218"/>
      <c r="VT2" s="218"/>
      <c r="VU2" s="218"/>
      <c r="VV2" s="218"/>
      <c r="VW2" s="218"/>
      <c r="VX2" s="218"/>
      <c r="VY2" s="218"/>
      <c r="VZ2" s="218"/>
      <c r="WA2" s="218"/>
      <c r="WB2" s="218"/>
      <c r="WC2" s="218"/>
      <c r="WD2" s="218"/>
      <c r="WE2" s="218"/>
      <c r="WF2" s="218"/>
      <c r="WG2" s="218"/>
      <c r="WH2" s="218"/>
      <c r="WI2" s="218"/>
      <c r="WJ2" s="218"/>
      <c r="WK2" s="218"/>
      <c r="WL2" s="218"/>
      <c r="WM2" s="218"/>
      <c r="WN2" s="218"/>
      <c r="WO2" s="218"/>
      <c r="WP2" s="218"/>
      <c r="WQ2" s="218"/>
      <c r="WR2" s="218"/>
      <c r="WS2" s="218"/>
      <c r="WT2" s="218"/>
      <c r="WU2" s="218"/>
      <c r="WV2" s="218"/>
      <c r="WW2" s="218"/>
      <c r="WX2" s="218"/>
      <c r="WY2" s="218"/>
      <c r="WZ2" s="218"/>
      <c r="XA2" s="218"/>
      <c r="XB2" s="218"/>
      <c r="XC2" s="218"/>
      <c r="XD2" s="218"/>
      <c r="XE2" s="218"/>
      <c r="XF2" s="218"/>
      <c r="XG2" s="218"/>
      <c r="XH2" s="218"/>
      <c r="XI2" s="218"/>
      <c r="XJ2" s="218"/>
      <c r="XK2" s="218"/>
      <c r="XL2" s="218"/>
      <c r="XM2" s="218"/>
      <c r="XN2" s="218"/>
      <c r="XO2" s="218"/>
      <c r="XP2" s="218"/>
      <c r="XQ2" s="218"/>
      <c r="XR2" s="218"/>
      <c r="XS2" s="218"/>
      <c r="XT2" s="218"/>
      <c r="XU2" s="218"/>
      <c r="XV2" s="218"/>
      <c r="XW2" s="218"/>
      <c r="XX2" s="218"/>
      <c r="XY2" s="218"/>
      <c r="XZ2" s="218"/>
      <c r="YA2" s="218"/>
      <c r="YB2" s="218"/>
      <c r="YC2" s="218"/>
      <c r="YD2" s="218"/>
      <c r="YE2" s="218"/>
      <c r="YF2" s="218"/>
      <c r="YG2" s="218"/>
      <c r="YH2" s="218"/>
      <c r="YI2" s="218"/>
      <c r="YJ2" s="218"/>
      <c r="YK2" s="218"/>
      <c r="YL2" s="218"/>
      <c r="YM2" s="218"/>
      <c r="YN2" s="218"/>
      <c r="YO2" s="218"/>
      <c r="YP2" s="218"/>
      <c r="YQ2" s="218"/>
      <c r="YR2" s="218"/>
      <c r="YS2" s="218"/>
      <c r="YT2" s="218"/>
      <c r="YU2" s="218"/>
      <c r="YV2" s="218"/>
      <c r="YW2" s="218"/>
      <c r="YX2" s="218"/>
      <c r="YY2" s="218"/>
      <c r="YZ2" s="218"/>
      <c r="ZA2" s="218"/>
      <c r="ZB2" s="218"/>
      <c r="ZC2" s="218"/>
      <c r="ZD2" s="218"/>
      <c r="ZE2" s="218"/>
      <c r="ZF2" s="218"/>
      <c r="ZG2" s="218"/>
      <c r="ZH2" s="218"/>
      <c r="ZI2" s="218"/>
      <c r="ZJ2" s="218"/>
      <c r="ZK2" s="218"/>
      <c r="ZL2" s="218"/>
      <c r="ZM2" s="218"/>
      <c r="ZN2" s="218"/>
      <c r="ZO2" s="218"/>
      <c r="ZP2" s="218"/>
      <c r="ZQ2" s="218"/>
      <c r="ZR2" s="218"/>
      <c r="ZS2" s="218"/>
      <c r="ZT2" s="218"/>
      <c r="ZU2" s="218"/>
      <c r="ZV2" s="218"/>
      <c r="ZW2" s="218"/>
      <c r="ZX2" s="218"/>
      <c r="ZY2" s="218"/>
      <c r="ZZ2" s="218"/>
      <c r="AAA2" s="218"/>
      <c r="AAB2" s="218"/>
      <c r="AAC2" s="218"/>
      <c r="AAD2" s="218"/>
      <c r="AAE2" s="218"/>
      <c r="AAF2" s="218"/>
      <c r="AAG2" s="218"/>
      <c r="AAH2" s="218"/>
      <c r="AAI2" s="218"/>
      <c r="AAJ2" s="218"/>
      <c r="AAK2" s="218"/>
      <c r="AAL2" s="218"/>
      <c r="AAM2" s="218"/>
      <c r="AAN2" s="218"/>
      <c r="AAO2" s="218"/>
      <c r="AAP2" s="218"/>
      <c r="AAQ2" s="218"/>
      <c r="AAR2" s="218"/>
      <c r="AAS2" s="218"/>
      <c r="AAT2" s="218"/>
      <c r="AAU2" s="218"/>
      <c r="AAV2" s="218"/>
      <c r="AAW2" s="218"/>
      <c r="AAX2" s="218"/>
      <c r="AAY2" s="218"/>
      <c r="AAZ2" s="218"/>
      <c r="ABA2" s="218"/>
      <c r="ABB2" s="218"/>
      <c r="ABC2" s="218"/>
      <c r="ABD2" s="218"/>
      <c r="ABE2" s="218"/>
      <c r="ABF2" s="218"/>
      <c r="ABG2" s="218"/>
      <c r="ABH2" s="218"/>
      <c r="ABI2" s="218"/>
      <c r="ABJ2" s="218"/>
      <c r="ABK2" s="218"/>
      <c r="ABL2" s="218"/>
      <c r="ABM2" s="218"/>
      <c r="ABN2" s="218"/>
      <c r="ABO2" s="218"/>
      <c r="ABP2" s="218"/>
      <c r="ABQ2" s="218"/>
      <c r="ABR2" s="218"/>
      <c r="ABS2" s="218"/>
      <c r="ABT2" s="218"/>
      <c r="ABU2" s="218"/>
      <c r="ABV2" s="218"/>
      <c r="ABW2" s="218"/>
      <c r="ABX2" s="218"/>
      <c r="ABY2" s="218"/>
      <c r="ABZ2" s="218"/>
      <c r="ACA2" s="218"/>
      <c r="ACB2" s="218"/>
      <c r="ACC2" s="218"/>
      <c r="ACD2" s="218"/>
      <c r="ACE2" s="218"/>
      <c r="ACF2" s="218"/>
      <c r="ACG2" s="218"/>
      <c r="ACH2" s="218"/>
      <c r="ACI2" s="218"/>
      <c r="ACJ2" s="218"/>
      <c r="ACK2" s="218"/>
      <c r="ACL2" s="218"/>
      <c r="ACM2" s="218"/>
      <c r="ACN2" s="218"/>
      <c r="ACO2" s="218"/>
      <c r="ACP2" s="218"/>
      <c r="ACQ2" s="218"/>
      <c r="ACR2" s="218"/>
      <c r="ACS2" s="218"/>
      <c r="ACT2" s="218"/>
      <c r="ACU2" s="218"/>
      <c r="ACV2" s="218"/>
      <c r="ACW2" s="218"/>
      <c r="ACX2" s="218"/>
      <c r="ACY2" s="218"/>
      <c r="ACZ2" s="218"/>
      <c r="ADA2" s="218"/>
      <c r="ADB2" s="218"/>
      <c r="ADC2" s="218"/>
      <c r="ADD2" s="218"/>
      <c r="ADE2" s="218"/>
      <c r="ADF2" s="218"/>
      <c r="ADG2" s="218"/>
      <c r="ADH2" s="218"/>
      <c r="ADI2" s="218"/>
      <c r="ADJ2" s="218"/>
      <c r="ADK2" s="218"/>
      <c r="ADL2" s="218"/>
      <c r="ADM2" s="218"/>
      <c r="ADN2" s="218"/>
      <c r="ADO2" s="218"/>
      <c r="ADP2" s="218"/>
      <c r="ADQ2" s="218"/>
      <c r="ADR2" s="218"/>
      <c r="ADS2" s="218"/>
      <c r="ADT2" s="218"/>
      <c r="ADU2" s="218"/>
      <c r="ADV2" s="218"/>
      <c r="ADW2" s="218"/>
      <c r="ADX2" s="218"/>
      <c r="ADY2" s="218"/>
      <c r="ADZ2" s="218"/>
      <c r="AEA2" s="218"/>
      <c r="AEB2" s="218"/>
      <c r="AEC2" s="218"/>
      <c r="AED2" s="218"/>
      <c r="AEE2" s="218"/>
      <c r="AEF2" s="218"/>
      <c r="AEG2" s="218"/>
      <c r="AEH2" s="218"/>
      <c r="AEI2" s="218"/>
      <c r="AEJ2" s="218"/>
      <c r="AEK2" s="218"/>
      <c r="AEL2" s="218"/>
      <c r="AEM2" s="218"/>
      <c r="AEN2" s="218"/>
      <c r="AEO2" s="218"/>
      <c r="AEP2" s="218"/>
      <c r="AEQ2" s="218"/>
      <c r="AER2" s="218"/>
      <c r="AES2" s="218"/>
      <c r="AET2" s="218"/>
      <c r="AEU2" s="218"/>
      <c r="AEV2" s="218"/>
      <c r="AEW2" s="218"/>
      <c r="AEX2" s="218"/>
      <c r="AEY2" s="218"/>
      <c r="AEZ2" s="218"/>
      <c r="AFA2" s="218"/>
      <c r="AFB2" s="218"/>
      <c r="AFC2" s="218"/>
      <c r="AFD2" s="218"/>
      <c r="AFE2" s="218"/>
      <c r="AFF2" s="218"/>
      <c r="AFG2" s="218"/>
      <c r="AFH2" s="218"/>
      <c r="AFI2" s="218"/>
      <c r="AFJ2" s="218"/>
      <c r="AFK2" s="218"/>
      <c r="AFL2" s="218"/>
      <c r="AFM2" s="218"/>
      <c r="AFN2" s="218"/>
      <c r="AFO2" s="218"/>
      <c r="AFP2" s="218"/>
      <c r="AFQ2" s="218"/>
      <c r="AFR2" s="218"/>
      <c r="AFS2" s="218"/>
      <c r="AFT2" s="218"/>
      <c r="AFU2" s="218"/>
      <c r="AFV2" s="218"/>
      <c r="AFW2" s="218"/>
      <c r="AFX2" s="218"/>
      <c r="AFY2" s="218"/>
      <c r="AFZ2" s="218"/>
      <c r="AGA2" s="218"/>
      <c r="AGB2" s="218"/>
      <c r="AGC2" s="218"/>
      <c r="AGD2" s="218"/>
      <c r="AGE2" s="218"/>
      <c r="AGF2" s="218"/>
      <c r="AGG2" s="218"/>
      <c r="AGH2" s="218"/>
      <c r="AGI2" s="218"/>
      <c r="AGJ2" s="218"/>
      <c r="AGK2" s="218"/>
      <c r="AGL2" s="218"/>
      <c r="AGM2" s="218"/>
      <c r="AGN2" s="218"/>
      <c r="AGO2" s="218"/>
      <c r="AGP2" s="218"/>
      <c r="AGQ2" s="218"/>
      <c r="AGR2" s="218"/>
      <c r="AGS2" s="218"/>
      <c r="AGT2" s="218"/>
      <c r="AGU2" s="218"/>
      <c r="AGV2" s="218"/>
      <c r="AGW2" s="218"/>
      <c r="AGX2" s="218"/>
      <c r="AGY2" s="218"/>
      <c r="AGZ2" s="218"/>
      <c r="AHA2" s="218"/>
      <c r="AHB2" s="218"/>
      <c r="AHC2" s="218"/>
      <c r="AHD2" s="218"/>
      <c r="AHE2" s="218"/>
      <c r="AHF2" s="218"/>
      <c r="AHG2" s="218"/>
      <c r="AHH2" s="218"/>
      <c r="AHI2" s="218"/>
      <c r="AHJ2" s="218"/>
      <c r="AHK2" s="218"/>
      <c r="AHL2" s="218"/>
      <c r="AHM2" s="218"/>
      <c r="AHN2" s="218"/>
      <c r="AHO2" s="218"/>
      <c r="AHP2" s="218"/>
      <c r="AHQ2" s="218"/>
      <c r="AHR2" s="218"/>
      <c r="AHS2" s="218"/>
      <c r="AHT2" s="218"/>
      <c r="AHU2" s="218"/>
      <c r="AHV2" s="218"/>
      <c r="AHW2" s="218"/>
      <c r="AHX2" s="218"/>
      <c r="AHY2" s="218"/>
      <c r="AHZ2" s="218"/>
      <c r="AIA2" s="218"/>
      <c r="AIB2" s="218"/>
      <c r="AIC2" s="218"/>
      <c r="AID2" s="218"/>
      <c r="AIE2" s="218"/>
      <c r="AIF2" s="218"/>
      <c r="AIG2" s="218"/>
      <c r="AIH2" s="218"/>
      <c r="AII2" s="218"/>
      <c r="AIJ2" s="218"/>
      <c r="AIK2" s="218"/>
      <c r="AIL2" s="218"/>
      <c r="AIM2" s="218"/>
      <c r="AIN2" s="218"/>
      <c r="AIO2" s="218"/>
      <c r="AIP2" s="218"/>
      <c r="AIQ2" s="218"/>
      <c r="AIR2" s="218"/>
      <c r="AIS2" s="218"/>
      <c r="AIT2" s="218"/>
      <c r="AIU2" s="218"/>
      <c r="AIV2" s="218"/>
      <c r="AIW2" s="218"/>
      <c r="AIX2" s="218"/>
      <c r="AIY2" s="218"/>
      <c r="AIZ2" s="218"/>
      <c r="AJA2" s="218"/>
      <c r="AJB2" s="218"/>
      <c r="AJC2" s="218"/>
      <c r="AJD2" s="218"/>
      <c r="AJE2" s="218"/>
      <c r="AJF2" s="218"/>
      <c r="AJG2" s="218"/>
      <c r="AJH2" s="218"/>
      <c r="AJI2" s="218"/>
      <c r="AJJ2" s="218"/>
      <c r="AJK2" s="218"/>
      <c r="AJL2" s="218"/>
      <c r="AJM2" s="218"/>
      <c r="AJN2" s="218"/>
      <c r="AJO2" s="218"/>
      <c r="AJP2" s="218"/>
      <c r="AJQ2" s="218"/>
      <c r="AJR2" s="218"/>
      <c r="AJS2" s="218"/>
      <c r="AJT2" s="218"/>
      <c r="AJU2" s="218"/>
      <c r="AJV2" s="218"/>
      <c r="AJW2" s="218"/>
      <c r="AJX2" s="218"/>
      <c r="AJY2" s="218"/>
      <c r="AJZ2" s="218"/>
      <c r="AKA2" s="218"/>
      <c r="AKB2" s="218"/>
      <c r="AKC2" s="218"/>
      <c r="AKD2" s="218"/>
      <c r="AKE2" s="218"/>
      <c r="AKF2" s="218"/>
      <c r="AKG2" s="218"/>
      <c r="AKH2" s="218"/>
      <c r="AKI2" s="218"/>
      <c r="AKJ2" s="218"/>
      <c r="AKK2" s="218"/>
      <c r="AKL2" s="218"/>
      <c r="AKM2" s="218"/>
      <c r="AKN2" s="218"/>
      <c r="AKO2" s="218"/>
      <c r="AKP2" s="218"/>
      <c r="AKQ2" s="218"/>
      <c r="AKR2" s="218"/>
      <c r="AKS2" s="218"/>
      <c r="AKT2" s="218"/>
      <c r="AKU2" s="218"/>
      <c r="AKV2" s="218"/>
      <c r="AKW2" s="218"/>
      <c r="AKX2" s="218"/>
      <c r="AKY2" s="218"/>
      <c r="AKZ2" s="218"/>
      <c r="ALA2" s="218"/>
      <c r="ALB2" s="218"/>
      <c r="ALC2" s="218"/>
      <c r="ALD2" s="218"/>
      <c r="ALE2" s="218"/>
      <c r="ALF2" s="218"/>
      <c r="ALG2" s="218"/>
      <c r="ALH2" s="218"/>
      <c r="ALI2" s="218"/>
      <c r="ALJ2" s="218"/>
      <c r="ALK2" s="218"/>
      <c r="ALL2" s="218"/>
      <c r="ALM2" s="218"/>
      <c r="ALN2" s="218"/>
      <c r="ALO2" s="218"/>
      <c r="ALP2" s="218"/>
      <c r="ALQ2" s="218"/>
      <c r="ALR2" s="218"/>
      <c r="ALS2" s="218"/>
      <c r="ALT2" s="218"/>
      <c r="ALU2" s="218"/>
      <c r="ALV2" s="218"/>
      <c r="ALW2" s="218"/>
      <c r="ALX2" s="218"/>
      <c r="ALY2" s="218"/>
      <c r="ALZ2" s="218"/>
      <c r="AMA2" s="218"/>
      <c r="AMB2" s="218"/>
      <c r="AMC2" s="218"/>
      <c r="AMD2" s="218"/>
      <c r="AME2" s="218"/>
      <c r="AMF2" s="218"/>
      <c r="AMG2" s="218"/>
      <c r="AMH2" s="218"/>
      <c r="AMI2" s="218"/>
      <c r="AMJ2" s="218"/>
      <c r="AMK2" s="218"/>
      <c r="AML2" s="218"/>
      <c r="AMM2" s="218"/>
      <c r="AMN2" s="218"/>
      <c r="AMO2" s="218"/>
      <c r="AMP2" s="218"/>
      <c r="AMQ2" s="218"/>
      <c r="AMR2" s="218"/>
      <c r="AMS2" s="218"/>
      <c r="AMT2" s="218"/>
      <c r="AMU2" s="218"/>
      <c r="AMV2" s="218"/>
      <c r="AMW2" s="218"/>
      <c r="AMX2" s="218"/>
      <c r="AMY2" s="218"/>
      <c r="AMZ2" s="218"/>
      <c r="ANA2" s="218"/>
      <c r="ANB2" s="218"/>
      <c r="ANC2" s="218"/>
      <c r="AND2" s="218"/>
      <c r="ANE2" s="218"/>
      <c r="ANF2" s="218"/>
      <c r="ANG2" s="218"/>
      <c r="ANH2" s="218"/>
      <c r="ANI2" s="218"/>
      <c r="ANJ2" s="218"/>
      <c r="ANK2" s="218"/>
      <c r="ANL2" s="218"/>
      <c r="ANM2" s="218"/>
      <c r="ANN2" s="218"/>
      <c r="ANO2" s="218"/>
      <c r="ANP2" s="218"/>
      <c r="ANQ2" s="218"/>
      <c r="ANR2" s="218"/>
      <c r="ANS2" s="218"/>
      <c r="ANT2" s="218"/>
      <c r="ANU2" s="218"/>
      <c r="ANV2" s="218"/>
      <c r="ANW2" s="218"/>
      <c r="ANX2" s="218"/>
      <c r="ANY2" s="218"/>
      <c r="ANZ2" s="218"/>
      <c r="AOA2" s="218"/>
      <c r="AOB2" s="218"/>
      <c r="AOC2" s="218"/>
      <c r="AOD2" s="218"/>
      <c r="AOE2" s="218"/>
      <c r="AOF2" s="218"/>
      <c r="AOG2" s="218"/>
      <c r="AOH2" s="218"/>
      <c r="AOI2" s="218"/>
      <c r="AOJ2" s="218"/>
      <c r="AOK2" s="218"/>
      <c r="AOL2" s="218"/>
      <c r="AOM2" s="218"/>
      <c r="AON2" s="218"/>
      <c r="AOO2" s="218"/>
      <c r="AOP2" s="218"/>
      <c r="AOQ2" s="218"/>
      <c r="AOR2" s="218"/>
      <c r="AOS2" s="218"/>
      <c r="AOT2" s="218"/>
      <c r="AOU2" s="218"/>
      <c r="AOV2" s="218"/>
      <c r="AOW2" s="218"/>
      <c r="AOX2" s="218"/>
      <c r="AOY2" s="218"/>
      <c r="AOZ2" s="218"/>
      <c r="APA2" s="218"/>
      <c r="APB2" s="218"/>
      <c r="APC2" s="218"/>
      <c r="APD2" s="218"/>
      <c r="APE2" s="218"/>
      <c r="APF2" s="218"/>
      <c r="APG2" s="218"/>
      <c r="APH2" s="218"/>
      <c r="API2" s="218"/>
      <c r="APJ2" s="218"/>
      <c r="APK2" s="218"/>
      <c r="APL2" s="218"/>
      <c r="APM2" s="218"/>
      <c r="APN2" s="218"/>
      <c r="APO2" s="218"/>
      <c r="APP2" s="218"/>
      <c r="APQ2" s="218"/>
      <c r="APR2" s="218"/>
      <c r="APS2" s="218"/>
      <c r="APT2" s="218"/>
      <c r="APU2" s="218"/>
      <c r="APV2" s="218"/>
      <c r="APW2" s="218"/>
      <c r="APX2" s="218"/>
      <c r="APY2" s="218"/>
      <c r="APZ2" s="218"/>
      <c r="AQA2" s="218"/>
      <c r="AQB2" s="218"/>
      <c r="AQC2" s="218"/>
      <c r="AQD2" s="218"/>
      <c r="AQE2" s="218"/>
      <c r="AQF2" s="218"/>
      <c r="AQG2" s="218"/>
      <c r="AQH2" s="218"/>
      <c r="AQI2" s="218"/>
      <c r="AQJ2" s="218"/>
      <c r="AQK2" s="218"/>
      <c r="AQL2" s="218"/>
      <c r="AQM2" s="218"/>
      <c r="AQN2" s="218"/>
      <c r="AQO2" s="218"/>
      <c r="AQP2" s="218"/>
      <c r="AQQ2" s="218"/>
      <c r="AQR2" s="218"/>
      <c r="AQS2" s="218"/>
      <c r="AQT2" s="218"/>
      <c r="AQU2" s="218"/>
      <c r="AQV2" s="218"/>
      <c r="AQW2" s="218"/>
      <c r="AQX2" s="218"/>
      <c r="AQY2" s="218"/>
      <c r="AQZ2" s="218"/>
      <c r="ARA2" s="218"/>
      <c r="ARB2" s="218"/>
      <c r="ARC2" s="218"/>
      <c r="ARD2" s="218"/>
      <c r="ARE2" s="218"/>
      <c r="ARF2" s="218"/>
      <c r="ARG2" s="218"/>
      <c r="ARH2" s="218"/>
      <c r="ARI2" s="218"/>
      <c r="ARJ2" s="218"/>
      <c r="ARK2" s="218"/>
      <c r="ARL2" s="218"/>
      <c r="ARM2" s="218"/>
      <c r="ARN2" s="218"/>
      <c r="ARO2" s="218"/>
      <c r="ARP2" s="218"/>
      <c r="ARQ2" s="218"/>
      <c r="ARR2" s="218"/>
      <c r="ARS2" s="218"/>
      <c r="ART2" s="218"/>
      <c r="ARU2" s="218"/>
      <c r="ARV2" s="218"/>
      <c r="ARW2" s="218"/>
      <c r="ARX2" s="218"/>
      <c r="ARY2" s="218"/>
      <c r="ARZ2" s="218"/>
      <c r="ASA2" s="218"/>
      <c r="ASB2" s="218"/>
      <c r="ASC2" s="218"/>
      <c r="ASD2" s="218"/>
      <c r="ASE2" s="218"/>
      <c r="ASF2" s="218"/>
      <c r="ASG2" s="218"/>
      <c r="ASH2" s="218"/>
      <c r="ASI2" s="218"/>
      <c r="ASJ2" s="218"/>
      <c r="ASK2" s="218"/>
      <c r="ASL2" s="218"/>
      <c r="ASM2" s="218"/>
      <c r="ASN2" s="218"/>
      <c r="ASO2" s="218"/>
      <c r="ASP2" s="218"/>
      <c r="ASQ2" s="218"/>
      <c r="ASR2" s="218"/>
      <c r="ASS2" s="218"/>
      <c r="AST2" s="218"/>
      <c r="ASU2" s="218"/>
      <c r="ASV2" s="218"/>
      <c r="ASW2" s="218"/>
      <c r="ASX2" s="218"/>
      <c r="ASY2" s="218"/>
      <c r="ASZ2" s="218"/>
      <c r="ATA2" s="218"/>
      <c r="ATB2" s="218"/>
      <c r="ATC2" s="218"/>
      <c r="ATD2" s="218"/>
      <c r="ATE2" s="218"/>
      <c r="ATF2" s="218"/>
      <c r="ATG2" s="218"/>
      <c r="ATH2" s="218"/>
      <c r="ATI2" s="218"/>
      <c r="ATJ2" s="218"/>
      <c r="ATK2" s="218"/>
      <c r="ATL2" s="218"/>
      <c r="ATM2" s="218"/>
      <c r="ATN2" s="218"/>
      <c r="ATO2" s="218"/>
      <c r="ATP2" s="218"/>
      <c r="ATQ2" s="218"/>
      <c r="ATR2" s="218"/>
      <c r="ATS2" s="218"/>
      <c r="ATT2" s="218"/>
      <c r="ATU2" s="218"/>
      <c r="ATV2" s="218"/>
      <c r="ATW2" s="218"/>
      <c r="ATX2" s="218"/>
      <c r="ATY2" s="218"/>
      <c r="ATZ2" s="218"/>
      <c r="AUA2" s="218"/>
      <c r="AUB2" s="218"/>
      <c r="AUC2" s="218"/>
      <c r="AUD2" s="218"/>
      <c r="AUE2" s="218"/>
      <c r="AUF2" s="218"/>
      <c r="AUG2" s="218"/>
      <c r="AUH2" s="218"/>
      <c r="AUI2" s="218"/>
      <c r="AUJ2" s="218"/>
      <c r="AUK2" s="218"/>
      <c r="AUL2" s="218"/>
      <c r="AUM2" s="218"/>
      <c r="AUN2" s="218"/>
      <c r="AUO2" s="218"/>
      <c r="AUP2" s="218"/>
      <c r="AUQ2" s="218"/>
      <c r="AUR2" s="218"/>
      <c r="AUS2" s="218"/>
      <c r="AUT2" s="218"/>
      <c r="AUU2" s="218"/>
      <c r="AUV2" s="218"/>
      <c r="AUW2" s="218"/>
      <c r="AUX2" s="218"/>
      <c r="AUY2" s="218"/>
      <c r="AUZ2" s="218"/>
      <c r="AVA2" s="218"/>
      <c r="AVB2" s="218"/>
      <c r="AVC2" s="218"/>
      <c r="AVD2" s="218"/>
      <c r="AVE2" s="218"/>
      <c r="AVF2" s="218"/>
      <c r="AVG2" s="218"/>
      <c r="AVH2" s="218"/>
      <c r="AVI2" s="218"/>
      <c r="AVJ2" s="218"/>
      <c r="AVK2" s="218"/>
      <c r="AVL2" s="218"/>
      <c r="AVM2" s="218"/>
      <c r="AVN2" s="218"/>
      <c r="AVO2" s="218"/>
      <c r="AVP2" s="218"/>
      <c r="AVQ2" s="218"/>
      <c r="AVR2" s="218"/>
      <c r="AVS2" s="218"/>
      <c r="AVT2" s="218"/>
      <c r="AVU2" s="218"/>
      <c r="AVV2" s="218"/>
      <c r="AVW2" s="218"/>
      <c r="AVX2" s="218"/>
      <c r="AVY2" s="218"/>
      <c r="AVZ2" s="218"/>
      <c r="AWA2" s="218"/>
      <c r="AWB2" s="218"/>
      <c r="AWC2" s="218"/>
      <c r="AWD2" s="218"/>
      <c r="AWE2" s="218"/>
      <c r="AWF2" s="218"/>
      <c r="AWG2" s="218"/>
      <c r="AWH2" s="218"/>
      <c r="AWI2" s="218"/>
      <c r="AWJ2" s="218"/>
      <c r="AWK2" s="218"/>
      <c r="AWL2" s="218"/>
      <c r="AWM2" s="218"/>
      <c r="AWN2" s="218"/>
      <c r="AWO2" s="218"/>
      <c r="AWP2" s="218"/>
      <c r="AWQ2" s="218"/>
      <c r="AWR2" s="218"/>
      <c r="AWS2" s="218"/>
      <c r="AWT2" s="218"/>
      <c r="AWU2" s="218"/>
      <c r="AWV2" s="218"/>
      <c r="AWW2" s="218"/>
      <c r="AWX2" s="218"/>
      <c r="AWY2" s="218"/>
      <c r="AWZ2" s="218"/>
      <c r="AXA2" s="218"/>
      <c r="AXB2" s="218"/>
      <c r="AXC2" s="218"/>
      <c r="AXD2" s="218"/>
      <c r="AXE2" s="218"/>
      <c r="AXF2" s="218"/>
      <c r="AXG2" s="218"/>
      <c r="AXH2" s="218"/>
      <c r="AXI2" s="218"/>
      <c r="AXJ2" s="218"/>
      <c r="AXK2" s="218"/>
      <c r="AXL2" s="218"/>
      <c r="AXM2" s="218"/>
      <c r="AXN2" s="218"/>
      <c r="AXO2" s="218"/>
      <c r="AXP2" s="218"/>
      <c r="AXQ2" s="218"/>
      <c r="AXR2" s="218"/>
      <c r="AXS2" s="218"/>
      <c r="AXT2" s="218"/>
      <c r="AXU2" s="218"/>
      <c r="AXV2" s="218"/>
      <c r="AXW2" s="218"/>
      <c r="AXX2" s="218"/>
      <c r="AXY2" s="218"/>
      <c r="AXZ2" s="218"/>
      <c r="AYA2" s="218"/>
      <c r="AYB2" s="218"/>
      <c r="AYC2" s="218"/>
      <c r="AYD2" s="218"/>
      <c r="AYE2" s="218"/>
      <c r="AYF2" s="218"/>
      <c r="AYG2" s="218"/>
      <c r="AYH2" s="218"/>
      <c r="AYI2" s="218"/>
      <c r="AYJ2" s="218"/>
      <c r="AYK2" s="218"/>
      <c r="AYL2" s="218"/>
      <c r="AYM2" s="218"/>
      <c r="AYN2" s="218"/>
      <c r="AYO2" s="218"/>
      <c r="AYP2" s="218"/>
      <c r="AYQ2" s="218"/>
      <c r="AYR2" s="218"/>
      <c r="AYS2" s="218"/>
      <c r="AYT2" s="218"/>
      <c r="AYU2" s="218"/>
      <c r="AYV2" s="218"/>
      <c r="AYW2" s="218"/>
      <c r="AYX2" s="218"/>
      <c r="AYY2" s="218"/>
      <c r="AYZ2" s="218"/>
      <c r="AZA2" s="218"/>
      <c r="AZB2" s="218"/>
      <c r="AZC2" s="218"/>
      <c r="AZD2" s="218"/>
      <c r="AZE2" s="218"/>
      <c r="AZF2" s="218"/>
      <c r="AZG2" s="218"/>
      <c r="AZH2" s="218"/>
      <c r="AZI2" s="218"/>
      <c r="AZJ2" s="218"/>
      <c r="AZK2" s="218"/>
      <c r="AZL2" s="218"/>
      <c r="AZM2" s="218"/>
      <c r="AZN2" s="218"/>
      <c r="AZO2" s="218"/>
      <c r="AZP2" s="218"/>
      <c r="AZQ2" s="218"/>
      <c r="AZR2" s="218"/>
      <c r="AZS2" s="218"/>
      <c r="AZT2" s="218"/>
      <c r="AZU2" s="218"/>
      <c r="AZV2" s="218"/>
      <c r="AZW2" s="218"/>
      <c r="AZX2" s="218"/>
      <c r="AZY2" s="218"/>
      <c r="AZZ2" s="218"/>
      <c r="BAA2" s="218"/>
      <c r="BAB2" s="218"/>
      <c r="BAC2" s="218"/>
      <c r="BAD2" s="218"/>
      <c r="BAE2" s="218"/>
      <c r="BAF2" s="218"/>
      <c r="BAG2" s="218"/>
      <c r="BAH2" s="218"/>
      <c r="BAI2" s="218"/>
      <c r="BAJ2" s="218"/>
      <c r="BAK2" s="218"/>
      <c r="BAL2" s="218"/>
      <c r="BAM2" s="218"/>
      <c r="BAN2" s="218"/>
      <c r="BAO2" s="218"/>
      <c r="BAP2" s="218"/>
      <c r="BAQ2" s="218"/>
      <c r="BAR2" s="218"/>
      <c r="BAS2" s="218"/>
      <c r="BAT2" s="218"/>
      <c r="BAU2" s="218"/>
      <c r="BAV2" s="218"/>
      <c r="BAW2" s="218"/>
      <c r="BAX2" s="218"/>
      <c r="BAY2" s="218"/>
      <c r="BAZ2" s="218"/>
      <c r="BBA2" s="218"/>
      <c r="BBB2" s="218"/>
      <c r="BBC2" s="218"/>
      <c r="BBD2" s="218"/>
      <c r="BBE2" s="218"/>
      <c r="BBF2" s="218"/>
      <c r="BBG2" s="218"/>
      <c r="BBH2" s="218"/>
      <c r="BBI2" s="218"/>
      <c r="BBJ2" s="218"/>
      <c r="BBK2" s="218"/>
      <c r="BBL2" s="218"/>
      <c r="BBM2" s="218"/>
      <c r="BBN2" s="218"/>
      <c r="BBO2" s="218"/>
      <c r="BBP2" s="218"/>
      <c r="BBQ2" s="218"/>
      <c r="BBR2" s="218"/>
      <c r="BBS2" s="218"/>
      <c r="BBT2" s="218"/>
      <c r="BBU2" s="218"/>
      <c r="BBV2" s="218"/>
      <c r="BBW2" s="218"/>
      <c r="BBX2" s="218"/>
      <c r="BBY2" s="218"/>
      <c r="BBZ2" s="218"/>
      <c r="BCA2" s="218"/>
      <c r="BCB2" s="218"/>
      <c r="BCC2" s="218"/>
      <c r="BCD2" s="218"/>
      <c r="BCE2" s="218"/>
      <c r="BCF2" s="218"/>
      <c r="BCG2" s="218"/>
      <c r="BCH2" s="218"/>
      <c r="BCI2" s="218"/>
      <c r="BCJ2" s="218"/>
      <c r="BCK2" s="218"/>
      <c r="BCL2" s="218"/>
      <c r="BCM2" s="218"/>
      <c r="BCN2" s="218"/>
      <c r="BCO2" s="218"/>
      <c r="BCP2" s="218"/>
      <c r="BCQ2" s="218"/>
      <c r="BCR2" s="218"/>
      <c r="BCS2" s="218"/>
      <c r="BCT2" s="218"/>
      <c r="BCU2" s="218"/>
      <c r="BCV2" s="218"/>
      <c r="BCW2" s="218"/>
      <c r="BCX2" s="218"/>
      <c r="BCY2" s="218"/>
      <c r="BCZ2" s="218"/>
      <c r="BDA2" s="218"/>
      <c r="BDB2" s="218"/>
      <c r="BDC2" s="218"/>
      <c r="BDD2" s="218"/>
      <c r="BDE2" s="218"/>
      <c r="BDF2" s="218"/>
      <c r="BDG2" s="218"/>
      <c r="BDH2" s="218"/>
      <c r="BDI2" s="218"/>
      <c r="BDJ2" s="218"/>
      <c r="BDK2" s="218"/>
      <c r="BDL2" s="218"/>
      <c r="BDM2" s="218"/>
      <c r="BDN2" s="218"/>
      <c r="BDO2" s="218"/>
      <c r="BDP2" s="218"/>
      <c r="BDQ2" s="218"/>
      <c r="BDR2" s="218"/>
      <c r="BDS2" s="218"/>
      <c r="BDT2" s="218"/>
      <c r="BDU2" s="218"/>
      <c r="BDV2" s="218"/>
      <c r="BDW2" s="218"/>
      <c r="BDX2" s="218"/>
      <c r="BDY2" s="218"/>
      <c r="BDZ2" s="218"/>
      <c r="BEA2" s="218"/>
      <c r="BEB2" s="218"/>
      <c r="BEC2" s="218"/>
      <c r="BED2" s="218"/>
      <c r="BEE2" s="218"/>
      <c r="BEF2" s="218"/>
      <c r="BEG2" s="218"/>
      <c r="BEH2" s="218"/>
      <c r="BEI2" s="218"/>
      <c r="BEJ2" s="218"/>
      <c r="BEK2" s="218"/>
      <c r="BEL2" s="218"/>
      <c r="BEM2" s="218"/>
      <c r="BEN2" s="218"/>
      <c r="BEO2" s="218"/>
      <c r="BEP2" s="218"/>
      <c r="BEQ2" s="218"/>
      <c r="BER2" s="218"/>
      <c r="BES2" s="218"/>
      <c r="BET2" s="218"/>
      <c r="BEU2" s="218"/>
      <c r="BEV2" s="218"/>
      <c r="BEW2" s="218"/>
      <c r="BEX2" s="218"/>
      <c r="BEY2" s="218"/>
      <c r="BEZ2" s="218"/>
      <c r="BFA2" s="218"/>
      <c r="BFB2" s="218"/>
      <c r="BFC2" s="218"/>
      <c r="BFD2" s="218"/>
      <c r="BFE2" s="218"/>
      <c r="BFF2" s="218"/>
      <c r="BFG2" s="218"/>
      <c r="BFH2" s="218"/>
      <c r="BFI2" s="218"/>
      <c r="BFJ2" s="218"/>
      <c r="BFK2" s="218"/>
      <c r="BFL2" s="218"/>
      <c r="BFM2" s="218"/>
      <c r="BFN2" s="218"/>
      <c r="BFO2" s="218"/>
      <c r="BFP2" s="218"/>
      <c r="BFQ2" s="218"/>
      <c r="BFR2" s="218"/>
      <c r="BFS2" s="218"/>
      <c r="BFT2" s="218"/>
      <c r="BFU2" s="218"/>
      <c r="BFV2" s="218"/>
      <c r="BFW2" s="218"/>
      <c r="BFX2" s="218"/>
      <c r="BFY2" s="218"/>
      <c r="BFZ2" s="218"/>
      <c r="BGA2" s="218"/>
      <c r="BGB2" s="218"/>
      <c r="BGC2" s="218"/>
      <c r="BGD2" s="218"/>
      <c r="BGE2" s="218"/>
      <c r="BGF2" s="218"/>
      <c r="BGG2" s="218"/>
      <c r="BGH2" s="218"/>
      <c r="BGI2" s="218"/>
      <c r="BGJ2" s="218"/>
      <c r="BGK2" s="218"/>
      <c r="BGL2" s="218"/>
      <c r="BGM2" s="218"/>
      <c r="BGN2" s="218"/>
      <c r="BGO2" s="218"/>
      <c r="BGP2" s="218"/>
      <c r="BGQ2" s="218"/>
      <c r="BGR2" s="218"/>
      <c r="BGS2" s="218"/>
      <c r="BGT2" s="218"/>
      <c r="BGU2" s="218"/>
      <c r="BGV2" s="218"/>
      <c r="BGW2" s="218"/>
      <c r="BGX2" s="218"/>
      <c r="BGY2" s="218"/>
      <c r="BGZ2" s="218"/>
      <c r="BHA2" s="218"/>
      <c r="BHB2" s="218"/>
      <c r="BHC2" s="218"/>
      <c r="BHD2" s="218"/>
      <c r="BHE2" s="218"/>
      <c r="BHF2" s="218"/>
      <c r="BHG2" s="218"/>
      <c r="BHH2" s="218"/>
      <c r="BHI2" s="218"/>
      <c r="BHJ2" s="218"/>
      <c r="BHK2" s="218"/>
      <c r="BHL2" s="218"/>
      <c r="BHM2" s="218"/>
      <c r="BHN2" s="218"/>
      <c r="BHO2" s="218"/>
      <c r="BHP2" s="218"/>
      <c r="BHQ2" s="218"/>
      <c r="BHR2" s="218"/>
      <c r="BHS2" s="218"/>
      <c r="BHT2" s="218"/>
      <c r="BHU2" s="218"/>
      <c r="BHV2" s="218"/>
      <c r="BHW2" s="218"/>
      <c r="BHX2" s="218"/>
      <c r="BHY2" s="218"/>
      <c r="BHZ2" s="218"/>
      <c r="BIA2" s="218"/>
      <c r="BIB2" s="218"/>
      <c r="BIC2" s="218"/>
      <c r="BID2" s="218"/>
      <c r="BIE2" s="218"/>
      <c r="BIF2" s="218"/>
      <c r="BIG2" s="218"/>
      <c r="BIH2" s="218"/>
      <c r="BII2" s="218"/>
      <c r="BIJ2" s="218"/>
      <c r="BIK2" s="218"/>
      <c r="BIL2" s="218"/>
      <c r="BIM2" s="218"/>
      <c r="BIN2" s="218"/>
      <c r="BIO2" s="218"/>
      <c r="BIP2" s="218"/>
      <c r="BIQ2" s="218"/>
      <c r="BIR2" s="218"/>
      <c r="BIS2" s="218"/>
      <c r="BIT2" s="218"/>
      <c r="BIU2" s="218"/>
      <c r="BIV2" s="218"/>
      <c r="BIW2" s="218"/>
      <c r="BIX2" s="218"/>
      <c r="BIY2" s="218"/>
      <c r="BIZ2" s="218"/>
      <c r="BJA2" s="218"/>
      <c r="BJB2" s="218"/>
      <c r="BJC2" s="218"/>
      <c r="BJD2" s="218"/>
      <c r="BJE2" s="218"/>
      <c r="BJF2" s="218"/>
      <c r="BJG2" s="218"/>
      <c r="BJH2" s="218"/>
      <c r="BJI2" s="218"/>
      <c r="BJJ2" s="218"/>
      <c r="BJK2" s="218"/>
      <c r="BJL2" s="218"/>
      <c r="BJM2" s="218"/>
      <c r="BJN2" s="218"/>
      <c r="BJO2" s="218"/>
      <c r="BJP2" s="218"/>
      <c r="BJQ2" s="218"/>
      <c r="BJR2" s="218"/>
      <c r="BJS2" s="218"/>
      <c r="BJT2" s="218"/>
      <c r="BJU2" s="218"/>
      <c r="BJV2" s="218"/>
      <c r="BJW2" s="218"/>
      <c r="BJX2" s="218"/>
      <c r="BJY2" s="218"/>
      <c r="BJZ2" s="218"/>
      <c r="BKA2" s="218"/>
      <c r="BKB2" s="218"/>
      <c r="BKC2" s="218"/>
      <c r="BKD2" s="218"/>
      <c r="BKE2" s="218"/>
      <c r="BKF2" s="218"/>
      <c r="BKG2" s="218"/>
      <c r="BKH2" s="218"/>
      <c r="BKI2" s="218"/>
      <c r="BKJ2" s="218"/>
      <c r="BKK2" s="218"/>
      <c r="BKL2" s="218"/>
      <c r="BKM2" s="218"/>
      <c r="BKN2" s="218"/>
      <c r="BKO2" s="218"/>
      <c r="BKP2" s="218"/>
      <c r="BKQ2" s="218"/>
      <c r="BKR2" s="218"/>
      <c r="BKS2" s="218"/>
      <c r="BKT2" s="218"/>
      <c r="BKU2" s="218"/>
      <c r="BKV2" s="218"/>
      <c r="BKW2" s="218"/>
      <c r="BKX2" s="218"/>
      <c r="BKY2" s="218"/>
      <c r="BKZ2" s="218"/>
      <c r="BLA2" s="218"/>
      <c r="BLB2" s="218"/>
      <c r="BLC2" s="218"/>
      <c r="BLD2" s="218"/>
      <c r="BLE2" s="218"/>
      <c r="BLF2" s="218"/>
      <c r="BLG2" s="218"/>
      <c r="BLH2" s="218"/>
      <c r="BLI2" s="218"/>
      <c r="BLJ2" s="218"/>
      <c r="BLK2" s="218"/>
      <c r="BLL2" s="218"/>
      <c r="BLM2" s="218"/>
      <c r="BLN2" s="218"/>
      <c r="BLO2" s="218"/>
      <c r="BLP2" s="218"/>
      <c r="BLQ2" s="218"/>
      <c r="BLR2" s="218"/>
      <c r="BLS2" s="218"/>
      <c r="BLT2" s="218"/>
      <c r="BLU2" s="218"/>
      <c r="BLV2" s="218"/>
      <c r="BLW2" s="218"/>
      <c r="BLX2" s="218"/>
      <c r="BLY2" s="218"/>
      <c r="BLZ2" s="218"/>
      <c r="BMA2" s="218"/>
      <c r="BMB2" s="218"/>
      <c r="BMC2" s="218"/>
      <c r="BMD2" s="218"/>
      <c r="BME2" s="218"/>
      <c r="BMF2" s="218"/>
      <c r="BMG2" s="218"/>
      <c r="BMH2" s="218"/>
      <c r="BMI2" s="218"/>
      <c r="BMJ2" s="218"/>
      <c r="BMK2" s="218"/>
      <c r="BML2" s="218"/>
      <c r="BMM2" s="218"/>
      <c r="BMN2" s="218"/>
      <c r="BMO2" s="218"/>
      <c r="BMP2" s="218"/>
      <c r="BMQ2" s="218"/>
      <c r="BMR2" s="218"/>
      <c r="BMS2" s="218"/>
      <c r="BMT2" s="218"/>
      <c r="BMU2" s="218"/>
      <c r="BMV2" s="218"/>
      <c r="BMW2" s="218"/>
      <c r="BMX2" s="218"/>
      <c r="BMY2" s="218"/>
      <c r="BMZ2" s="218"/>
      <c r="BNA2" s="218"/>
      <c r="BNB2" s="218"/>
      <c r="BNC2" s="218"/>
      <c r="BND2" s="218"/>
      <c r="BNE2" s="218"/>
      <c r="BNF2" s="218"/>
      <c r="BNG2" s="218"/>
      <c r="BNH2" s="218"/>
      <c r="BNI2" s="218"/>
      <c r="BNJ2" s="218"/>
      <c r="BNK2" s="218"/>
      <c r="BNL2" s="218"/>
      <c r="BNM2" s="218"/>
      <c r="BNN2" s="218"/>
      <c r="BNO2" s="218"/>
      <c r="BNP2" s="218"/>
      <c r="BNQ2" s="218"/>
      <c r="BNR2" s="218"/>
      <c r="BNS2" s="218"/>
      <c r="BNT2" s="218"/>
      <c r="BNU2" s="218"/>
      <c r="BNV2" s="218"/>
      <c r="BNW2" s="218"/>
      <c r="BNX2" s="218"/>
      <c r="BNY2" s="218"/>
      <c r="BNZ2" s="218"/>
      <c r="BOA2" s="218"/>
      <c r="BOB2" s="218"/>
      <c r="BOC2" s="218"/>
      <c r="BOD2" s="218"/>
      <c r="BOE2" s="218"/>
      <c r="BOF2" s="218"/>
      <c r="BOG2" s="218"/>
      <c r="BOH2" s="218"/>
      <c r="BOI2" s="218"/>
      <c r="BOJ2" s="218"/>
      <c r="BOK2" s="218"/>
      <c r="BOL2" s="218"/>
      <c r="BOM2" s="218"/>
      <c r="BON2" s="218"/>
      <c r="BOO2" s="218"/>
      <c r="BOP2" s="218"/>
      <c r="BOQ2" s="218"/>
      <c r="BOR2" s="218"/>
      <c r="BOS2" s="218"/>
      <c r="BOT2" s="218"/>
      <c r="BOU2" s="218"/>
      <c r="BOV2" s="218"/>
      <c r="BOW2" s="218"/>
      <c r="BOX2" s="218"/>
      <c r="BOY2" s="218"/>
      <c r="BOZ2" s="218"/>
      <c r="BPA2" s="218"/>
      <c r="BPB2" s="218"/>
      <c r="BPC2" s="218"/>
      <c r="BPD2" s="218"/>
      <c r="BPE2" s="218"/>
      <c r="BPF2" s="218"/>
      <c r="BPG2" s="218"/>
      <c r="BPH2" s="218"/>
      <c r="BPI2" s="218"/>
      <c r="BPJ2" s="218"/>
      <c r="BPK2" s="218"/>
      <c r="BPL2" s="218"/>
      <c r="BPM2" s="218"/>
      <c r="BPN2" s="218"/>
      <c r="BPO2" s="218"/>
      <c r="BPP2" s="218"/>
      <c r="BPQ2" s="218"/>
      <c r="BPR2" s="218"/>
      <c r="BPS2" s="218"/>
      <c r="BPT2" s="218"/>
      <c r="BPU2" s="218"/>
      <c r="BPV2" s="218"/>
      <c r="BPW2" s="218"/>
      <c r="BPX2" s="218"/>
      <c r="BPY2" s="218"/>
      <c r="BPZ2" s="218"/>
      <c r="BQA2" s="218"/>
      <c r="BQB2" s="218"/>
      <c r="BQC2" s="218"/>
      <c r="BQD2" s="218"/>
      <c r="BQE2" s="218"/>
      <c r="BQF2" s="218"/>
      <c r="BQG2" s="218"/>
      <c r="BQH2" s="218"/>
      <c r="BQI2" s="218"/>
      <c r="BQJ2" s="218"/>
      <c r="BQK2" s="218"/>
      <c r="BQL2" s="218"/>
      <c r="BQM2" s="218"/>
      <c r="BQN2" s="218"/>
      <c r="BQO2" s="218"/>
      <c r="BQP2" s="218"/>
      <c r="BQQ2" s="218"/>
      <c r="BQR2" s="218"/>
      <c r="BQS2" s="218"/>
      <c r="BQT2" s="218"/>
      <c r="BQU2" s="218"/>
      <c r="BQV2" s="218"/>
      <c r="BQW2" s="218"/>
      <c r="BQX2" s="218"/>
      <c r="BQY2" s="218"/>
      <c r="BQZ2" s="218"/>
      <c r="BRA2" s="218"/>
      <c r="BRB2" s="218"/>
      <c r="BRC2" s="218"/>
      <c r="BRD2" s="218"/>
      <c r="BRE2" s="218"/>
      <c r="BRF2" s="218"/>
      <c r="BRG2" s="218"/>
      <c r="BRH2" s="218"/>
      <c r="BRI2" s="218"/>
      <c r="BRJ2" s="218"/>
      <c r="BRK2" s="218"/>
      <c r="BRL2" s="218"/>
      <c r="BRM2" s="218"/>
      <c r="BRN2" s="218"/>
      <c r="BRO2" s="218"/>
      <c r="BRP2" s="218"/>
      <c r="BRQ2" s="218"/>
      <c r="BRR2" s="218"/>
      <c r="BRS2" s="218"/>
      <c r="BRT2" s="218"/>
      <c r="BRU2" s="218"/>
      <c r="BRV2" s="218"/>
      <c r="BRW2" s="218"/>
      <c r="BRX2" s="218"/>
      <c r="BRY2" s="218"/>
      <c r="BRZ2" s="218"/>
      <c r="BSA2" s="218"/>
      <c r="BSB2" s="218"/>
      <c r="BSC2" s="218"/>
      <c r="BSD2" s="218"/>
      <c r="BSE2" s="218"/>
      <c r="BSF2" s="218"/>
      <c r="BSG2" s="218"/>
      <c r="BSH2" s="218"/>
      <c r="BSI2" s="218"/>
      <c r="BSJ2" s="218"/>
      <c r="BSK2" s="218"/>
      <c r="BSL2" s="218"/>
      <c r="BSM2" s="218"/>
      <c r="BSN2" s="218"/>
      <c r="BSO2" s="218"/>
      <c r="BSP2" s="218"/>
      <c r="BSQ2" s="218"/>
      <c r="BSR2" s="218"/>
      <c r="BSS2" s="218"/>
      <c r="BST2" s="218"/>
      <c r="BSU2" s="218"/>
      <c r="BSV2" s="218"/>
      <c r="BSW2" s="218"/>
      <c r="BSX2" s="218"/>
      <c r="BSY2" s="218"/>
      <c r="BSZ2" s="218"/>
      <c r="BTA2" s="218"/>
      <c r="BTB2" s="218"/>
      <c r="BTC2" s="218"/>
      <c r="BTD2" s="218"/>
      <c r="BTE2" s="218"/>
      <c r="BTF2" s="218"/>
      <c r="BTG2" s="218"/>
      <c r="BTH2" s="218"/>
      <c r="BTI2" s="218"/>
      <c r="BTJ2" s="218"/>
      <c r="BTK2" s="218"/>
      <c r="BTL2" s="218"/>
      <c r="BTM2" s="218"/>
      <c r="BTN2" s="218"/>
      <c r="BTO2" s="218"/>
      <c r="BTP2" s="218"/>
      <c r="BTQ2" s="218"/>
      <c r="BTR2" s="218"/>
      <c r="BTS2" s="218"/>
      <c r="BTT2" s="218"/>
      <c r="BTU2" s="218"/>
      <c r="BTV2" s="218"/>
      <c r="BTW2" s="218"/>
      <c r="BTX2" s="218"/>
      <c r="BTY2" s="218"/>
      <c r="BTZ2" s="218"/>
      <c r="BUA2" s="218"/>
      <c r="BUB2" s="218"/>
      <c r="BUC2" s="218"/>
      <c r="BUD2" s="218"/>
      <c r="BUE2" s="218"/>
      <c r="BUF2" s="218"/>
      <c r="BUG2" s="218"/>
      <c r="BUH2" s="218"/>
      <c r="BUI2" s="218"/>
      <c r="BUJ2" s="218"/>
      <c r="BUK2" s="218"/>
      <c r="BUL2" s="218"/>
      <c r="BUM2" s="218"/>
      <c r="BUN2" s="218"/>
      <c r="BUO2" s="218"/>
      <c r="BUP2" s="218"/>
      <c r="BUQ2" s="218"/>
      <c r="BUR2" s="218"/>
      <c r="BUS2" s="218"/>
      <c r="BUT2" s="218"/>
      <c r="BUU2" s="218"/>
      <c r="BUV2" s="218"/>
      <c r="BUW2" s="218"/>
      <c r="BUX2" s="218"/>
      <c r="BUY2" s="218"/>
      <c r="BUZ2" s="218"/>
      <c r="BVA2" s="218"/>
      <c r="BVB2" s="218"/>
      <c r="BVC2" s="218"/>
      <c r="BVD2" s="218"/>
      <c r="BVE2" s="218"/>
      <c r="BVF2" s="218"/>
      <c r="BVG2" s="218"/>
      <c r="BVH2" s="218"/>
      <c r="BVI2" s="218"/>
      <c r="BVJ2" s="218"/>
      <c r="BVK2" s="218"/>
      <c r="BVL2" s="218"/>
      <c r="BVM2" s="218"/>
      <c r="BVN2" s="218"/>
      <c r="BVO2" s="218"/>
      <c r="BVP2" s="218"/>
      <c r="BVQ2" s="218"/>
      <c r="BVR2" s="218"/>
      <c r="BVS2" s="218"/>
      <c r="BVT2" s="218"/>
      <c r="BVU2" s="218"/>
      <c r="BVV2" s="218"/>
      <c r="BVW2" s="218"/>
      <c r="BVX2" s="218"/>
      <c r="BVY2" s="218"/>
      <c r="BVZ2" s="218"/>
      <c r="BWA2" s="218"/>
      <c r="BWB2" s="218"/>
      <c r="BWC2" s="218"/>
      <c r="BWD2" s="218"/>
      <c r="BWE2" s="218"/>
      <c r="BWF2" s="218"/>
      <c r="BWG2" s="218"/>
      <c r="BWH2" s="218"/>
      <c r="BWI2" s="218"/>
      <c r="BWJ2" s="218"/>
      <c r="BWK2" s="218"/>
      <c r="BWL2" s="218"/>
      <c r="BWM2" s="218"/>
      <c r="BWN2" s="218"/>
      <c r="BWO2" s="218"/>
      <c r="BWP2" s="218"/>
      <c r="BWQ2" s="218"/>
      <c r="BWR2" s="218"/>
      <c r="BWS2" s="218"/>
      <c r="BWT2" s="218"/>
      <c r="BWU2" s="218"/>
      <c r="BWV2" s="218"/>
      <c r="BWW2" s="218"/>
      <c r="BWX2" s="218"/>
      <c r="BWY2" s="218"/>
      <c r="BWZ2" s="218"/>
      <c r="BXA2" s="218"/>
      <c r="BXB2" s="218"/>
      <c r="BXC2" s="218"/>
      <c r="BXD2" s="218"/>
      <c r="BXE2" s="218"/>
      <c r="BXF2" s="218"/>
      <c r="BXG2" s="218"/>
      <c r="BXH2" s="218"/>
      <c r="BXI2" s="218"/>
      <c r="BXJ2" s="218"/>
      <c r="BXK2" s="218"/>
      <c r="BXL2" s="218"/>
      <c r="BXM2" s="218"/>
      <c r="BXN2" s="218"/>
      <c r="BXO2" s="218"/>
      <c r="BXP2" s="218"/>
      <c r="BXQ2" s="218"/>
      <c r="BXR2" s="218"/>
      <c r="BXS2" s="218"/>
      <c r="BXT2" s="218"/>
      <c r="BXU2" s="218"/>
      <c r="BXV2" s="218"/>
      <c r="BXW2" s="218"/>
      <c r="BXX2" s="218"/>
      <c r="BXY2" s="218"/>
      <c r="BXZ2" s="218"/>
      <c r="BYA2" s="218"/>
      <c r="BYB2" s="218"/>
      <c r="BYC2" s="218"/>
      <c r="BYD2" s="218"/>
      <c r="BYE2" s="218"/>
      <c r="BYF2" s="218"/>
      <c r="BYG2" s="218"/>
      <c r="BYH2" s="218"/>
      <c r="BYI2" s="218"/>
      <c r="BYJ2" s="218"/>
      <c r="BYK2" s="218"/>
      <c r="BYL2" s="218"/>
      <c r="BYM2" s="218"/>
      <c r="BYN2" s="218"/>
      <c r="BYO2" s="218"/>
      <c r="BYP2" s="218"/>
      <c r="BYQ2" s="218"/>
      <c r="BYR2" s="218"/>
      <c r="BYS2" s="218"/>
      <c r="BYT2" s="218"/>
      <c r="BYU2" s="218"/>
      <c r="BYV2" s="218"/>
      <c r="BYW2" s="218"/>
      <c r="BYX2" s="218"/>
      <c r="BYY2" s="218"/>
      <c r="BYZ2" s="218"/>
      <c r="BZA2" s="218"/>
      <c r="BZB2" s="218"/>
      <c r="BZC2" s="218"/>
      <c r="BZD2" s="218"/>
      <c r="BZE2" s="218"/>
      <c r="BZF2" s="218"/>
      <c r="BZG2" s="218"/>
      <c r="BZH2" s="218"/>
      <c r="BZI2" s="218"/>
      <c r="BZJ2" s="218"/>
      <c r="BZK2" s="218"/>
      <c r="BZL2" s="218"/>
      <c r="BZM2" s="218"/>
      <c r="BZN2" s="218"/>
      <c r="BZO2" s="218"/>
      <c r="BZP2" s="218"/>
      <c r="BZQ2" s="218"/>
      <c r="BZR2" s="218"/>
      <c r="BZS2" s="218"/>
      <c r="BZT2" s="218"/>
      <c r="BZU2" s="218"/>
      <c r="BZV2" s="218"/>
      <c r="BZW2" s="218"/>
      <c r="BZX2" s="218"/>
      <c r="BZY2" s="218"/>
      <c r="BZZ2" s="218"/>
      <c r="CAA2" s="218"/>
      <c r="CAB2" s="218"/>
      <c r="CAC2" s="218"/>
      <c r="CAD2" s="218"/>
      <c r="CAE2" s="218"/>
      <c r="CAF2" s="218"/>
      <c r="CAG2" s="218"/>
      <c r="CAH2" s="218"/>
      <c r="CAI2" s="218"/>
      <c r="CAJ2" s="218"/>
      <c r="CAK2" s="218"/>
      <c r="CAL2" s="218"/>
      <c r="CAM2" s="218"/>
      <c r="CAN2" s="218"/>
      <c r="CAO2" s="218"/>
      <c r="CAP2" s="218"/>
      <c r="CAQ2" s="218"/>
      <c r="CAR2" s="218"/>
      <c r="CAS2" s="218"/>
      <c r="CAT2" s="218"/>
      <c r="CAU2" s="218"/>
      <c r="CAV2" s="218"/>
      <c r="CAW2" s="218"/>
      <c r="CAX2" s="218"/>
      <c r="CAY2" s="218"/>
      <c r="CAZ2" s="218"/>
      <c r="CBA2" s="218"/>
      <c r="CBB2" s="218"/>
      <c r="CBC2" s="218"/>
      <c r="CBD2" s="218"/>
      <c r="CBE2" s="218"/>
      <c r="CBF2" s="218"/>
      <c r="CBG2" s="218"/>
      <c r="CBH2" s="218"/>
      <c r="CBI2" s="218"/>
      <c r="CBJ2" s="218"/>
      <c r="CBK2" s="218"/>
      <c r="CBL2" s="218"/>
      <c r="CBM2" s="218"/>
      <c r="CBN2" s="218"/>
      <c r="CBO2" s="218"/>
      <c r="CBP2" s="218"/>
      <c r="CBQ2" s="218"/>
      <c r="CBR2" s="218"/>
      <c r="CBS2" s="218"/>
      <c r="CBT2" s="218"/>
      <c r="CBU2" s="218"/>
      <c r="CBV2" s="218"/>
      <c r="CBW2" s="218"/>
      <c r="CBX2" s="218"/>
      <c r="CBY2" s="218"/>
      <c r="CBZ2" s="218"/>
      <c r="CCA2" s="218"/>
      <c r="CCB2" s="218"/>
      <c r="CCC2" s="218"/>
      <c r="CCD2" s="218"/>
      <c r="CCE2" s="218"/>
      <c r="CCF2" s="218"/>
      <c r="CCG2" s="218"/>
      <c r="CCH2" s="218"/>
      <c r="CCI2" s="218"/>
      <c r="CCJ2" s="218"/>
      <c r="CCK2" s="218"/>
      <c r="CCL2" s="218"/>
      <c r="CCM2" s="218"/>
      <c r="CCN2" s="218"/>
      <c r="CCO2" s="218"/>
      <c r="CCP2" s="218"/>
      <c r="CCQ2" s="218"/>
      <c r="CCR2" s="218"/>
      <c r="CCS2" s="218"/>
      <c r="CCT2" s="218"/>
      <c r="CCU2" s="218"/>
      <c r="CCV2" s="218"/>
      <c r="CCW2" s="218"/>
      <c r="CCX2" s="218"/>
      <c r="CCY2" s="218"/>
      <c r="CCZ2" s="218"/>
      <c r="CDA2" s="218"/>
      <c r="CDB2" s="218"/>
      <c r="CDC2" s="218"/>
      <c r="CDD2" s="218"/>
      <c r="CDE2" s="218"/>
      <c r="CDF2" s="218"/>
      <c r="CDG2" s="218"/>
      <c r="CDH2" s="218"/>
      <c r="CDI2" s="218"/>
      <c r="CDJ2" s="218"/>
      <c r="CDK2" s="218"/>
      <c r="CDL2" s="218"/>
      <c r="CDM2" s="218"/>
      <c r="CDN2" s="218"/>
      <c r="CDO2" s="218"/>
      <c r="CDP2" s="218"/>
      <c r="CDQ2" s="218"/>
      <c r="CDR2" s="218"/>
      <c r="CDS2" s="218"/>
      <c r="CDT2" s="218"/>
      <c r="CDU2" s="218"/>
      <c r="CDV2" s="218"/>
      <c r="CDW2" s="218"/>
      <c r="CDX2" s="218"/>
      <c r="CDY2" s="218"/>
      <c r="CDZ2" s="218"/>
      <c r="CEA2" s="218"/>
      <c r="CEB2" s="218"/>
      <c r="CEC2" s="218"/>
      <c r="CED2" s="218"/>
      <c r="CEE2" s="218"/>
      <c r="CEF2" s="218"/>
      <c r="CEG2" s="218"/>
      <c r="CEH2" s="218"/>
      <c r="CEI2" s="218"/>
      <c r="CEJ2" s="218"/>
      <c r="CEK2" s="218"/>
      <c r="CEL2" s="218"/>
      <c r="CEM2" s="218"/>
      <c r="CEN2" s="218"/>
      <c r="CEO2" s="218"/>
      <c r="CEP2" s="218"/>
      <c r="CEQ2" s="218"/>
      <c r="CER2" s="218"/>
      <c r="CES2" s="218"/>
      <c r="CET2" s="218"/>
      <c r="CEU2" s="218"/>
      <c r="CEV2" s="218"/>
      <c r="CEW2" s="218"/>
      <c r="CEX2" s="218"/>
      <c r="CEY2" s="218"/>
      <c r="CEZ2" s="218"/>
      <c r="CFA2" s="218"/>
      <c r="CFB2" s="218"/>
      <c r="CFC2" s="218"/>
      <c r="CFD2" s="218"/>
      <c r="CFE2" s="218"/>
      <c r="CFF2" s="218"/>
      <c r="CFG2" s="218"/>
      <c r="CFH2" s="218"/>
      <c r="CFI2" s="218"/>
      <c r="CFJ2" s="218"/>
      <c r="CFK2" s="218"/>
      <c r="CFL2" s="218"/>
      <c r="CFM2" s="218"/>
      <c r="CFN2" s="218"/>
      <c r="CFO2" s="218"/>
      <c r="CFP2" s="218"/>
      <c r="CFQ2" s="218"/>
      <c r="CFR2" s="218"/>
      <c r="CFS2" s="218"/>
      <c r="CFT2" s="218"/>
      <c r="CFU2" s="218"/>
      <c r="CFV2" s="218"/>
      <c r="CFW2" s="218"/>
      <c r="CFX2" s="218"/>
      <c r="CFY2" s="218"/>
      <c r="CFZ2" s="218"/>
      <c r="CGA2" s="218"/>
      <c r="CGB2" s="218"/>
      <c r="CGC2" s="218"/>
      <c r="CGD2" s="218"/>
      <c r="CGE2" s="218"/>
      <c r="CGF2" s="218"/>
      <c r="CGG2" s="218"/>
      <c r="CGH2" s="218"/>
      <c r="CGI2" s="218"/>
      <c r="CGJ2" s="218"/>
      <c r="CGK2" s="218"/>
      <c r="CGL2" s="218"/>
      <c r="CGM2" s="218"/>
      <c r="CGN2" s="218"/>
      <c r="CGO2" s="218"/>
      <c r="CGP2" s="218"/>
      <c r="CGQ2" s="218"/>
      <c r="CGR2" s="218"/>
      <c r="CGS2" s="218"/>
      <c r="CGT2" s="218"/>
      <c r="CGU2" s="218"/>
      <c r="CGV2" s="218"/>
      <c r="CGW2" s="218"/>
      <c r="CGX2" s="218"/>
      <c r="CGY2" s="218"/>
      <c r="CGZ2" s="218"/>
      <c r="CHA2" s="218"/>
      <c r="CHB2" s="218"/>
      <c r="CHC2" s="218"/>
      <c r="CHD2" s="218"/>
      <c r="CHE2" s="218"/>
      <c r="CHF2" s="218"/>
      <c r="CHG2" s="218"/>
      <c r="CHH2" s="218"/>
      <c r="CHI2" s="218"/>
      <c r="CHJ2" s="218"/>
      <c r="CHK2" s="218"/>
      <c r="CHL2" s="218"/>
      <c r="CHM2" s="218"/>
      <c r="CHN2" s="218"/>
      <c r="CHO2" s="218"/>
      <c r="CHP2" s="218"/>
      <c r="CHQ2" s="218"/>
      <c r="CHR2" s="218"/>
      <c r="CHS2" s="218"/>
      <c r="CHT2" s="218"/>
      <c r="CHU2" s="218"/>
      <c r="CHV2" s="218"/>
      <c r="CHW2" s="218"/>
      <c r="CHX2" s="218"/>
      <c r="CHY2" s="218"/>
      <c r="CHZ2" s="218"/>
      <c r="CIA2" s="218"/>
      <c r="CIB2" s="218"/>
      <c r="CIC2" s="218"/>
      <c r="CID2" s="218"/>
      <c r="CIE2" s="218"/>
      <c r="CIF2" s="218"/>
      <c r="CIG2" s="218"/>
      <c r="CIH2" s="218"/>
      <c r="CII2" s="218"/>
      <c r="CIJ2" s="218"/>
      <c r="CIK2" s="218"/>
      <c r="CIL2" s="218"/>
      <c r="CIM2" s="218"/>
      <c r="CIN2" s="218"/>
      <c r="CIO2" s="218"/>
      <c r="CIP2" s="218"/>
      <c r="CIQ2" s="218"/>
      <c r="CIR2" s="218"/>
      <c r="CIS2" s="218"/>
      <c r="CIT2" s="218"/>
      <c r="CIU2" s="218"/>
      <c r="CIV2" s="218"/>
      <c r="CIW2" s="218"/>
      <c r="CIX2" s="218"/>
      <c r="CIY2" s="218"/>
      <c r="CIZ2" s="218"/>
      <c r="CJA2" s="218"/>
      <c r="CJB2" s="218"/>
      <c r="CJC2" s="218"/>
      <c r="CJD2" s="218"/>
      <c r="CJE2" s="218"/>
      <c r="CJF2" s="218"/>
      <c r="CJG2" s="218"/>
      <c r="CJH2" s="218"/>
      <c r="CJI2" s="218"/>
      <c r="CJJ2" s="218"/>
      <c r="CJK2" s="218"/>
      <c r="CJL2" s="218"/>
      <c r="CJM2" s="218"/>
      <c r="CJN2" s="218"/>
      <c r="CJO2" s="218"/>
      <c r="CJP2" s="218"/>
      <c r="CJQ2" s="218"/>
      <c r="CJR2" s="218"/>
      <c r="CJS2" s="218"/>
      <c r="CJT2" s="218"/>
      <c r="CJU2" s="218"/>
      <c r="CJV2" s="218"/>
      <c r="CJW2" s="218"/>
      <c r="CJX2" s="218"/>
      <c r="CJY2" s="218"/>
      <c r="CJZ2" s="218"/>
      <c r="CKA2" s="218"/>
      <c r="CKB2" s="218"/>
      <c r="CKC2" s="218"/>
      <c r="CKD2" s="218"/>
      <c r="CKE2" s="218"/>
      <c r="CKF2" s="218"/>
      <c r="CKG2" s="218"/>
      <c r="CKH2" s="218"/>
      <c r="CKI2" s="218"/>
      <c r="CKJ2" s="218"/>
      <c r="CKK2" s="218"/>
      <c r="CKL2" s="218"/>
      <c r="CKM2" s="218"/>
      <c r="CKN2" s="218"/>
      <c r="CKO2" s="218"/>
      <c r="CKP2" s="218"/>
      <c r="CKQ2" s="218"/>
      <c r="CKR2" s="218"/>
      <c r="CKS2" s="218"/>
      <c r="CKT2" s="218"/>
      <c r="CKU2" s="218"/>
      <c r="CKV2" s="218"/>
      <c r="CKW2" s="218"/>
      <c r="CKX2" s="218"/>
      <c r="CKY2" s="218"/>
      <c r="CKZ2" s="218"/>
      <c r="CLA2" s="218"/>
      <c r="CLB2" s="218"/>
      <c r="CLC2" s="218"/>
      <c r="CLD2" s="218"/>
      <c r="CLE2" s="218"/>
      <c r="CLF2" s="218"/>
      <c r="CLG2" s="218"/>
      <c r="CLH2" s="218"/>
      <c r="CLI2" s="218"/>
      <c r="CLJ2" s="218"/>
      <c r="CLK2" s="218"/>
      <c r="CLL2" s="218"/>
      <c r="CLM2" s="218"/>
      <c r="CLN2" s="218"/>
      <c r="CLO2" s="218"/>
      <c r="CLP2" s="218"/>
      <c r="CLQ2" s="218"/>
      <c r="CLR2" s="218"/>
      <c r="CLS2" s="218"/>
      <c r="CLT2" s="218"/>
      <c r="CLU2" s="218"/>
      <c r="CLV2" s="218"/>
      <c r="CLW2" s="218"/>
      <c r="CLX2" s="218"/>
      <c r="CLY2" s="218"/>
      <c r="CLZ2" s="218"/>
      <c r="CMA2" s="218"/>
      <c r="CMB2" s="218"/>
      <c r="CMC2" s="218"/>
      <c r="CMD2" s="218"/>
      <c r="CME2" s="218"/>
      <c r="CMF2" s="218"/>
      <c r="CMG2" s="218"/>
      <c r="CMH2" s="218"/>
      <c r="CMI2" s="218"/>
      <c r="CMJ2" s="218"/>
      <c r="CMK2" s="218"/>
      <c r="CML2" s="218"/>
      <c r="CMM2" s="218"/>
      <c r="CMN2" s="218"/>
      <c r="CMO2" s="218"/>
      <c r="CMP2" s="218"/>
      <c r="CMQ2" s="218"/>
      <c r="CMR2" s="218"/>
      <c r="CMS2" s="218"/>
      <c r="CMT2" s="218"/>
      <c r="CMU2" s="218"/>
      <c r="CMV2" s="218"/>
      <c r="CMW2" s="218"/>
      <c r="CMX2" s="218"/>
      <c r="CMY2" s="218"/>
      <c r="CMZ2" s="218"/>
      <c r="CNA2" s="218"/>
      <c r="CNB2" s="218"/>
      <c r="CNC2" s="218"/>
      <c r="CND2" s="218"/>
      <c r="CNE2" s="218"/>
      <c r="CNF2" s="218"/>
      <c r="CNG2" s="218"/>
      <c r="CNH2" s="218"/>
      <c r="CNI2" s="218"/>
      <c r="CNJ2" s="218"/>
      <c r="CNK2" s="218"/>
      <c r="CNL2" s="218"/>
      <c r="CNM2" s="218"/>
      <c r="CNN2" s="218"/>
      <c r="CNO2" s="218"/>
      <c r="CNP2" s="218"/>
      <c r="CNQ2" s="218"/>
      <c r="CNR2" s="218"/>
      <c r="CNS2" s="218"/>
      <c r="CNT2" s="218"/>
      <c r="CNU2" s="218"/>
      <c r="CNV2" s="218"/>
      <c r="CNW2" s="218"/>
      <c r="CNX2" s="218"/>
      <c r="CNY2" s="218"/>
      <c r="CNZ2" s="218"/>
      <c r="COA2" s="218"/>
      <c r="COB2" s="218"/>
      <c r="COC2" s="218"/>
      <c r="COD2" s="218"/>
      <c r="COE2" s="218"/>
      <c r="COF2" s="218"/>
      <c r="COG2" s="218"/>
      <c r="COH2" s="218"/>
      <c r="COI2" s="218"/>
      <c r="COJ2" s="218"/>
      <c r="COK2" s="218"/>
      <c r="COL2" s="218"/>
      <c r="COM2" s="218"/>
      <c r="CON2" s="218"/>
      <c r="COO2" s="218"/>
      <c r="COP2" s="218"/>
      <c r="COQ2" s="218"/>
      <c r="COR2" s="218"/>
      <c r="COS2" s="218"/>
      <c r="COT2" s="218"/>
      <c r="COU2" s="218"/>
      <c r="COV2" s="218"/>
      <c r="COW2" s="218"/>
      <c r="COX2" s="218"/>
      <c r="COY2" s="218"/>
      <c r="COZ2" s="218"/>
      <c r="CPA2" s="218"/>
      <c r="CPB2" s="218"/>
      <c r="CPC2" s="218"/>
      <c r="CPD2" s="218"/>
      <c r="CPE2" s="218"/>
      <c r="CPF2" s="218"/>
      <c r="CPG2" s="218"/>
      <c r="CPH2" s="218"/>
      <c r="CPI2" s="218"/>
      <c r="CPJ2" s="218"/>
      <c r="CPK2" s="218"/>
      <c r="CPL2" s="218"/>
      <c r="CPM2" s="218"/>
      <c r="CPN2" s="218"/>
      <c r="CPO2" s="218"/>
      <c r="CPP2" s="218"/>
      <c r="CPQ2" s="218"/>
      <c r="CPR2" s="218"/>
      <c r="CPS2" s="218"/>
      <c r="CPT2" s="218"/>
      <c r="CPU2" s="218"/>
      <c r="CPV2" s="218"/>
      <c r="CPW2" s="218"/>
      <c r="CPX2" s="218"/>
      <c r="CPY2" s="218"/>
      <c r="CPZ2" s="218"/>
      <c r="CQA2" s="218"/>
      <c r="CQB2" s="218"/>
      <c r="CQC2" s="218"/>
      <c r="CQD2" s="218"/>
      <c r="CQE2" s="218"/>
      <c r="CQF2" s="218"/>
      <c r="CQG2" s="218"/>
      <c r="CQH2" s="218"/>
      <c r="CQI2" s="218"/>
      <c r="CQJ2" s="218"/>
      <c r="CQK2" s="218"/>
      <c r="CQL2" s="218"/>
      <c r="CQM2" s="218"/>
      <c r="CQN2" s="218"/>
      <c r="CQO2" s="218"/>
      <c r="CQP2" s="218"/>
      <c r="CQQ2" s="218"/>
      <c r="CQR2" s="218"/>
      <c r="CQS2" s="218"/>
      <c r="CQT2" s="218"/>
      <c r="CQU2" s="218"/>
      <c r="CQV2" s="218"/>
      <c r="CQW2" s="218"/>
      <c r="CQX2" s="218"/>
      <c r="CQY2" s="218"/>
      <c r="CQZ2" s="218"/>
      <c r="CRA2" s="218"/>
      <c r="CRB2" s="218"/>
      <c r="CRC2" s="218"/>
      <c r="CRD2" s="218"/>
      <c r="CRE2" s="218"/>
      <c r="CRF2" s="218"/>
      <c r="CRG2" s="218"/>
      <c r="CRH2" s="218"/>
      <c r="CRI2" s="218"/>
      <c r="CRJ2" s="218"/>
      <c r="CRK2" s="218"/>
      <c r="CRL2" s="218"/>
      <c r="CRM2" s="218"/>
      <c r="CRN2" s="218"/>
      <c r="CRO2" s="218"/>
      <c r="CRP2" s="218"/>
      <c r="CRQ2" s="218"/>
      <c r="CRR2" s="218"/>
      <c r="CRS2" s="218"/>
      <c r="CRT2" s="218"/>
      <c r="CRU2" s="218"/>
      <c r="CRV2" s="218"/>
      <c r="CRW2" s="218"/>
      <c r="CRX2" s="218"/>
      <c r="CRY2" s="218"/>
      <c r="CRZ2" s="218"/>
      <c r="CSA2" s="218"/>
      <c r="CSB2" s="218"/>
      <c r="CSC2" s="218"/>
      <c r="CSD2" s="218"/>
      <c r="CSE2" s="218"/>
      <c r="CSF2" s="218"/>
      <c r="CSG2" s="218"/>
      <c r="CSH2" s="218"/>
      <c r="CSI2" s="218"/>
      <c r="CSJ2" s="218"/>
      <c r="CSK2" s="218"/>
      <c r="CSL2" s="218"/>
      <c r="CSM2" s="218"/>
      <c r="CSN2" s="218"/>
      <c r="CSO2" s="218"/>
      <c r="CSP2" s="218"/>
      <c r="CSQ2" s="218"/>
      <c r="CSR2" s="218"/>
      <c r="CSS2" s="218"/>
      <c r="CST2" s="218"/>
      <c r="CSU2" s="218"/>
      <c r="CSV2" s="218"/>
      <c r="CSW2" s="218"/>
      <c r="CSX2" s="218"/>
      <c r="CSY2" s="218"/>
      <c r="CSZ2" s="218"/>
      <c r="CTA2" s="218"/>
      <c r="CTB2" s="218"/>
      <c r="CTC2" s="218"/>
      <c r="CTD2" s="218"/>
      <c r="CTE2" s="218"/>
      <c r="CTF2" s="218"/>
      <c r="CTG2" s="218"/>
      <c r="CTH2" s="218"/>
      <c r="CTI2" s="218"/>
      <c r="CTJ2" s="218"/>
      <c r="CTK2" s="218"/>
      <c r="CTL2" s="218"/>
      <c r="CTM2" s="218"/>
      <c r="CTN2" s="218"/>
      <c r="CTO2" s="218"/>
      <c r="CTP2" s="218"/>
      <c r="CTQ2" s="218"/>
      <c r="CTR2" s="218"/>
      <c r="CTS2" s="218"/>
      <c r="CTT2" s="218"/>
      <c r="CTU2" s="218"/>
      <c r="CTV2" s="218"/>
      <c r="CTW2" s="218"/>
      <c r="CTX2" s="218"/>
      <c r="CTY2" s="218"/>
      <c r="CTZ2" s="218"/>
      <c r="CUA2" s="218"/>
      <c r="CUB2" s="218"/>
      <c r="CUC2" s="218"/>
      <c r="CUD2" s="218"/>
      <c r="CUE2" s="218"/>
      <c r="CUF2" s="218"/>
      <c r="CUG2" s="218"/>
      <c r="CUH2" s="218"/>
      <c r="CUI2" s="218"/>
      <c r="CUJ2" s="218"/>
      <c r="CUK2" s="218"/>
      <c r="CUL2" s="218"/>
      <c r="CUM2" s="218"/>
      <c r="CUN2" s="218"/>
      <c r="CUO2" s="218"/>
      <c r="CUP2" s="218"/>
      <c r="CUQ2" s="218"/>
      <c r="CUR2" s="218"/>
      <c r="CUS2" s="218"/>
      <c r="CUT2" s="218"/>
      <c r="CUU2" s="218"/>
      <c r="CUV2" s="218"/>
      <c r="CUW2" s="218"/>
      <c r="CUX2" s="218"/>
      <c r="CUY2" s="218"/>
      <c r="CUZ2" s="218"/>
      <c r="CVA2" s="218"/>
      <c r="CVB2" s="218"/>
      <c r="CVC2" s="218"/>
      <c r="CVD2" s="218"/>
      <c r="CVE2" s="218"/>
      <c r="CVF2" s="218"/>
      <c r="CVG2" s="218"/>
      <c r="CVH2" s="218"/>
      <c r="CVI2" s="218"/>
      <c r="CVJ2" s="218"/>
      <c r="CVK2" s="218"/>
      <c r="CVL2" s="218"/>
      <c r="CVM2" s="218"/>
      <c r="CVN2" s="218"/>
      <c r="CVO2" s="218"/>
      <c r="CVP2" s="218"/>
      <c r="CVQ2" s="218"/>
      <c r="CVR2" s="218"/>
      <c r="CVS2" s="218"/>
      <c r="CVT2" s="218"/>
      <c r="CVU2" s="218"/>
      <c r="CVV2" s="218"/>
      <c r="CVW2" s="218"/>
      <c r="CVX2" s="218"/>
      <c r="CVY2" s="218"/>
      <c r="CVZ2" s="218"/>
      <c r="CWA2" s="218"/>
      <c r="CWB2" s="218"/>
      <c r="CWC2" s="218"/>
      <c r="CWD2" s="218"/>
      <c r="CWE2" s="218"/>
      <c r="CWF2" s="218"/>
      <c r="CWG2" s="218"/>
      <c r="CWH2" s="218"/>
      <c r="CWI2" s="218"/>
      <c r="CWJ2" s="218"/>
      <c r="CWK2" s="218"/>
      <c r="CWL2" s="218"/>
      <c r="CWM2" s="218"/>
      <c r="CWN2" s="218"/>
      <c r="CWO2" s="218"/>
      <c r="CWP2" s="218"/>
      <c r="CWQ2" s="218"/>
      <c r="CWR2" s="218"/>
      <c r="CWS2" s="218"/>
      <c r="CWT2" s="218"/>
      <c r="CWU2" s="218"/>
      <c r="CWV2" s="218"/>
      <c r="CWW2" s="218"/>
      <c r="CWX2" s="218"/>
      <c r="CWY2" s="218"/>
      <c r="CWZ2" s="218"/>
      <c r="CXA2" s="218"/>
      <c r="CXB2" s="218"/>
      <c r="CXC2" s="218"/>
      <c r="CXD2" s="218"/>
      <c r="CXE2" s="218"/>
      <c r="CXF2" s="218"/>
      <c r="CXG2" s="218"/>
      <c r="CXH2" s="218"/>
      <c r="CXI2" s="218"/>
      <c r="CXJ2" s="218"/>
      <c r="CXK2" s="218"/>
      <c r="CXL2" s="218"/>
      <c r="CXM2" s="218"/>
      <c r="CXN2" s="218"/>
      <c r="CXO2" s="218"/>
      <c r="CXP2" s="218"/>
      <c r="CXQ2" s="218"/>
      <c r="CXR2" s="218"/>
      <c r="CXS2" s="218"/>
      <c r="CXT2" s="218"/>
      <c r="CXU2" s="218"/>
      <c r="CXV2" s="218"/>
      <c r="CXW2" s="218"/>
      <c r="CXX2" s="218"/>
      <c r="CXY2" s="218"/>
      <c r="CXZ2" s="218"/>
      <c r="CYA2" s="218"/>
      <c r="CYB2" s="218"/>
      <c r="CYC2" s="218"/>
      <c r="CYD2" s="218"/>
      <c r="CYE2" s="218"/>
      <c r="CYF2" s="218"/>
      <c r="CYG2" s="218"/>
      <c r="CYH2" s="218"/>
      <c r="CYI2" s="218"/>
      <c r="CYJ2" s="218"/>
      <c r="CYK2" s="218"/>
      <c r="CYL2" s="218"/>
      <c r="CYM2" s="218"/>
      <c r="CYN2" s="218"/>
      <c r="CYO2" s="218"/>
      <c r="CYP2" s="218"/>
      <c r="CYQ2" s="218"/>
      <c r="CYR2" s="218"/>
      <c r="CYS2" s="218"/>
      <c r="CYT2" s="218"/>
      <c r="CYU2" s="218"/>
      <c r="CYV2" s="218"/>
      <c r="CYW2" s="218"/>
      <c r="CYX2" s="218"/>
      <c r="CYY2" s="218"/>
      <c r="CYZ2" s="218"/>
      <c r="CZA2" s="218"/>
      <c r="CZB2" s="218"/>
      <c r="CZC2" s="218"/>
      <c r="CZD2" s="218"/>
      <c r="CZE2" s="218"/>
      <c r="CZF2" s="218"/>
      <c r="CZG2" s="218"/>
      <c r="CZH2" s="218"/>
      <c r="CZI2" s="218"/>
      <c r="CZJ2" s="218"/>
      <c r="CZK2" s="218"/>
      <c r="CZL2" s="218"/>
      <c r="CZM2" s="218"/>
      <c r="CZN2" s="218"/>
      <c r="CZO2" s="218"/>
      <c r="CZP2" s="218"/>
      <c r="CZQ2" s="218"/>
      <c r="CZR2" s="218"/>
      <c r="CZS2" s="218"/>
      <c r="CZT2" s="218"/>
      <c r="CZU2" s="218"/>
      <c r="CZV2" s="218"/>
      <c r="CZW2" s="218"/>
      <c r="CZX2" s="218"/>
      <c r="CZY2" s="218"/>
      <c r="CZZ2" s="218"/>
      <c r="DAA2" s="218"/>
      <c r="DAB2" s="218"/>
      <c r="DAC2" s="218"/>
      <c r="DAD2" s="218"/>
      <c r="DAE2" s="218"/>
      <c r="DAF2" s="218"/>
      <c r="DAG2" s="218"/>
      <c r="DAH2" s="218"/>
      <c r="DAI2" s="218"/>
      <c r="DAJ2" s="218"/>
      <c r="DAK2" s="218"/>
      <c r="DAL2" s="218"/>
      <c r="DAM2" s="218"/>
      <c r="DAN2" s="218"/>
      <c r="DAO2" s="218"/>
      <c r="DAP2" s="218"/>
      <c r="DAQ2" s="218"/>
      <c r="DAR2" s="218"/>
      <c r="DAS2" s="218"/>
      <c r="DAT2" s="218"/>
      <c r="DAU2" s="218"/>
      <c r="DAV2" s="218"/>
      <c r="DAW2" s="218"/>
      <c r="DAX2" s="218"/>
      <c r="DAY2" s="218"/>
      <c r="DAZ2" s="218"/>
      <c r="DBA2" s="218"/>
      <c r="DBB2" s="218"/>
      <c r="DBC2" s="218"/>
      <c r="DBD2" s="218"/>
      <c r="DBE2" s="218"/>
      <c r="DBF2" s="218"/>
      <c r="DBG2" s="218"/>
      <c r="DBH2" s="218"/>
      <c r="DBI2" s="218"/>
      <c r="DBJ2" s="218"/>
      <c r="DBK2" s="218"/>
      <c r="DBL2" s="218"/>
      <c r="DBM2" s="218"/>
      <c r="DBN2" s="218"/>
      <c r="DBO2" s="218"/>
      <c r="DBP2" s="218"/>
      <c r="DBQ2" s="218"/>
      <c r="DBR2" s="218"/>
      <c r="DBS2" s="218"/>
      <c r="DBT2" s="218"/>
      <c r="DBU2" s="218"/>
      <c r="DBV2" s="218"/>
      <c r="DBW2" s="218"/>
      <c r="DBX2" s="218"/>
      <c r="DBY2" s="218"/>
      <c r="DBZ2" s="218"/>
      <c r="DCA2" s="218"/>
      <c r="DCB2" s="218"/>
      <c r="DCC2" s="218"/>
      <c r="DCD2" s="218"/>
      <c r="DCE2" s="218"/>
      <c r="DCF2" s="218"/>
      <c r="DCG2" s="218"/>
      <c r="DCH2" s="218"/>
      <c r="DCI2" s="218"/>
      <c r="DCJ2" s="218"/>
      <c r="DCK2" s="218"/>
      <c r="DCL2" s="218"/>
      <c r="DCM2" s="218"/>
      <c r="DCN2" s="218"/>
      <c r="DCO2" s="218"/>
      <c r="DCP2" s="218"/>
      <c r="DCQ2" s="218"/>
      <c r="DCR2" s="218"/>
      <c r="DCS2" s="218"/>
      <c r="DCT2" s="218"/>
      <c r="DCU2" s="218"/>
      <c r="DCV2" s="218"/>
      <c r="DCW2" s="218"/>
      <c r="DCX2" s="218"/>
      <c r="DCY2" s="218"/>
      <c r="DCZ2" s="218"/>
      <c r="DDA2" s="218"/>
      <c r="DDB2" s="218"/>
      <c r="DDC2" s="218"/>
      <c r="DDD2" s="218"/>
      <c r="DDE2" s="218"/>
      <c r="DDF2" s="218"/>
      <c r="DDG2" s="218"/>
      <c r="DDH2" s="218"/>
      <c r="DDI2" s="218"/>
      <c r="DDJ2" s="218"/>
      <c r="DDK2" s="218"/>
      <c r="DDL2" s="218"/>
      <c r="DDM2" s="218"/>
      <c r="DDN2" s="218"/>
      <c r="DDO2" s="218"/>
      <c r="DDP2" s="218"/>
      <c r="DDQ2" s="218"/>
      <c r="DDR2" s="218"/>
      <c r="DDS2" s="218"/>
      <c r="DDT2" s="218"/>
      <c r="DDU2" s="218"/>
      <c r="DDV2" s="218"/>
      <c r="DDW2" s="218"/>
      <c r="DDX2" s="218"/>
      <c r="DDY2" s="218"/>
      <c r="DDZ2" s="218"/>
      <c r="DEA2" s="218"/>
      <c r="DEB2" s="218"/>
      <c r="DEC2" s="218"/>
      <c r="DED2" s="218"/>
      <c r="DEE2" s="218"/>
      <c r="DEF2" s="218"/>
      <c r="DEG2" s="218"/>
      <c r="DEH2" s="218"/>
      <c r="DEI2" s="218"/>
      <c r="DEJ2" s="218"/>
      <c r="DEK2" s="218"/>
      <c r="DEL2" s="218"/>
      <c r="DEM2" s="218"/>
      <c r="DEN2" s="218"/>
      <c r="DEO2" s="218"/>
      <c r="DEP2" s="218"/>
      <c r="DEQ2" s="218"/>
      <c r="DER2" s="218"/>
      <c r="DES2" s="218"/>
      <c r="DET2" s="218"/>
      <c r="DEU2" s="218"/>
      <c r="DEV2" s="218"/>
      <c r="DEW2" s="218"/>
      <c r="DEX2" s="218"/>
      <c r="DEY2" s="218"/>
      <c r="DEZ2" s="218"/>
      <c r="DFA2" s="218"/>
      <c r="DFB2" s="218"/>
      <c r="DFC2" s="218"/>
      <c r="DFD2" s="218"/>
      <c r="DFE2" s="218"/>
      <c r="DFF2" s="218"/>
      <c r="DFG2" s="218"/>
      <c r="DFH2" s="218"/>
      <c r="DFI2" s="218"/>
      <c r="DFJ2" s="218"/>
      <c r="DFK2" s="218"/>
      <c r="DFL2" s="218"/>
      <c r="DFM2" s="218"/>
      <c r="DFN2" s="218"/>
      <c r="DFO2" s="218"/>
      <c r="DFP2" s="218"/>
      <c r="DFQ2" s="218"/>
      <c r="DFR2" s="218"/>
      <c r="DFS2" s="218"/>
      <c r="DFT2" s="218"/>
      <c r="DFU2" s="218"/>
      <c r="DFV2" s="218"/>
      <c r="DFW2" s="218"/>
      <c r="DFX2" s="218"/>
      <c r="DFY2" s="218"/>
      <c r="DFZ2" s="218"/>
      <c r="DGA2" s="218"/>
      <c r="DGB2" s="218"/>
      <c r="DGC2" s="218"/>
      <c r="DGD2" s="218"/>
      <c r="DGE2" s="218"/>
      <c r="DGF2" s="218"/>
      <c r="DGG2" s="218"/>
      <c r="DGH2" s="218"/>
      <c r="DGI2" s="218"/>
      <c r="DGJ2" s="218"/>
      <c r="DGK2" s="218"/>
      <c r="DGL2" s="218"/>
      <c r="DGM2" s="218"/>
      <c r="DGN2" s="218"/>
      <c r="DGO2" s="218"/>
      <c r="DGP2" s="218"/>
      <c r="DGQ2" s="218"/>
      <c r="DGR2" s="218"/>
      <c r="DGS2" s="218"/>
      <c r="DGT2" s="218"/>
      <c r="DGU2" s="218"/>
      <c r="DGV2" s="218"/>
      <c r="DGW2" s="218"/>
      <c r="DGX2" s="218"/>
      <c r="DGY2" s="218"/>
      <c r="DGZ2" s="218"/>
      <c r="DHA2" s="218"/>
      <c r="DHB2" s="218"/>
      <c r="DHC2" s="218"/>
      <c r="DHD2" s="218"/>
      <c r="DHE2" s="218"/>
      <c r="DHF2" s="218"/>
      <c r="DHG2" s="218"/>
      <c r="DHH2" s="218"/>
      <c r="DHI2" s="218"/>
      <c r="DHJ2" s="218"/>
      <c r="DHK2" s="218"/>
      <c r="DHL2" s="218"/>
      <c r="DHM2" s="218"/>
      <c r="DHN2" s="218"/>
      <c r="DHO2" s="218"/>
      <c r="DHP2" s="218"/>
      <c r="DHQ2" s="218"/>
      <c r="DHR2" s="218"/>
      <c r="DHS2" s="218"/>
      <c r="DHT2" s="218"/>
      <c r="DHU2" s="218"/>
      <c r="DHV2" s="218"/>
      <c r="DHW2" s="218"/>
      <c r="DHX2" s="218"/>
      <c r="DHY2" s="218"/>
      <c r="DHZ2" s="218"/>
      <c r="DIA2" s="218"/>
      <c r="DIB2" s="218"/>
      <c r="DIC2" s="218"/>
      <c r="DID2" s="218"/>
      <c r="DIE2" s="218"/>
      <c r="DIF2" s="218"/>
      <c r="DIG2" s="218"/>
      <c r="DIH2" s="218"/>
      <c r="DII2" s="218"/>
      <c r="DIJ2" s="218"/>
      <c r="DIK2" s="218"/>
      <c r="DIL2" s="218"/>
      <c r="DIM2" s="218"/>
      <c r="DIN2" s="218"/>
      <c r="DIO2" s="218"/>
      <c r="DIP2" s="218"/>
      <c r="DIQ2" s="218"/>
      <c r="DIR2" s="218"/>
      <c r="DIS2" s="218"/>
      <c r="DIT2" s="218"/>
      <c r="DIU2" s="218"/>
      <c r="DIV2" s="218"/>
      <c r="DIW2" s="218"/>
      <c r="DIX2" s="218"/>
      <c r="DIY2" s="218"/>
      <c r="DIZ2" s="218"/>
      <c r="DJA2" s="218"/>
      <c r="DJB2" s="218"/>
      <c r="DJC2" s="218"/>
      <c r="DJD2" s="218"/>
      <c r="DJE2" s="218"/>
      <c r="DJF2" s="218"/>
      <c r="DJG2" s="218"/>
      <c r="DJH2" s="218"/>
      <c r="DJI2" s="218"/>
      <c r="DJJ2" s="218"/>
      <c r="DJK2" s="218"/>
      <c r="DJL2" s="218"/>
      <c r="DJM2" s="218"/>
      <c r="DJN2" s="218"/>
      <c r="DJO2" s="218"/>
      <c r="DJP2" s="218"/>
      <c r="DJQ2" s="218"/>
      <c r="DJR2" s="218"/>
      <c r="DJS2" s="218"/>
      <c r="DJT2" s="218"/>
      <c r="DJU2" s="218"/>
      <c r="DJV2" s="218"/>
      <c r="DJW2" s="218"/>
      <c r="DJX2" s="218"/>
      <c r="DJY2" s="218"/>
      <c r="DJZ2" s="218"/>
      <c r="DKA2" s="218"/>
      <c r="DKB2" s="218"/>
      <c r="DKC2" s="218"/>
      <c r="DKD2" s="218"/>
      <c r="DKE2" s="218"/>
      <c r="DKF2" s="218"/>
      <c r="DKG2" s="218"/>
      <c r="DKH2" s="218"/>
      <c r="DKI2" s="218"/>
      <c r="DKJ2" s="218"/>
      <c r="DKK2" s="218"/>
      <c r="DKL2" s="218"/>
      <c r="DKM2" s="218"/>
      <c r="DKN2" s="218"/>
      <c r="DKO2" s="218"/>
      <c r="DKP2" s="218"/>
      <c r="DKQ2" s="218"/>
      <c r="DKR2" s="218"/>
      <c r="DKS2" s="218"/>
      <c r="DKT2" s="218"/>
      <c r="DKU2" s="218"/>
      <c r="DKV2" s="218"/>
      <c r="DKW2" s="218"/>
      <c r="DKX2" s="218"/>
      <c r="DKY2" s="218"/>
      <c r="DKZ2" s="218"/>
      <c r="DLA2" s="218"/>
      <c r="DLB2" s="218"/>
      <c r="DLC2" s="218"/>
      <c r="DLD2" s="218"/>
      <c r="DLE2" s="218"/>
      <c r="DLF2" s="218"/>
      <c r="DLG2" s="218"/>
      <c r="DLH2" s="218"/>
      <c r="DLI2" s="218"/>
      <c r="DLJ2" s="218"/>
      <c r="DLK2" s="218"/>
      <c r="DLL2" s="218"/>
      <c r="DLM2" s="218"/>
      <c r="DLN2" s="218"/>
      <c r="DLO2" s="218"/>
      <c r="DLP2" s="218"/>
      <c r="DLQ2" s="218"/>
      <c r="DLR2" s="218"/>
      <c r="DLS2" s="218"/>
      <c r="DLT2" s="218"/>
      <c r="DLU2" s="218"/>
      <c r="DLV2" s="218"/>
      <c r="DLW2" s="218"/>
      <c r="DLX2" s="218"/>
      <c r="DLY2" s="218"/>
      <c r="DLZ2" s="218"/>
      <c r="DMA2" s="218"/>
      <c r="DMB2" s="218"/>
      <c r="DMC2" s="218"/>
      <c r="DMD2" s="218"/>
      <c r="DME2" s="218"/>
      <c r="DMF2" s="218"/>
      <c r="DMG2" s="218"/>
      <c r="DMH2" s="218"/>
      <c r="DMI2" s="218"/>
      <c r="DMJ2" s="218"/>
      <c r="DMK2" s="218"/>
      <c r="DML2" s="218"/>
      <c r="DMM2" s="218"/>
      <c r="DMN2" s="218"/>
      <c r="DMO2" s="218"/>
      <c r="DMP2" s="218"/>
      <c r="DMQ2" s="218"/>
      <c r="DMR2" s="218"/>
      <c r="DMS2" s="218"/>
      <c r="DMT2" s="218"/>
      <c r="DMU2" s="218"/>
      <c r="DMV2" s="218"/>
      <c r="DMW2" s="218"/>
      <c r="DMX2" s="218"/>
      <c r="DMY2" s="218"/>
      <c r="DMZ2" s="218"/>
      <c r="DNA2" s="218"/>
      <c r="DNB2" s="218"/>
      <c r="DNC2" s="218"/>
      <c r="DND2" s="218"/>
      <c r="DNE2" s="218"/>
      <c r="DNF2" s="218"/>
      <c r="DNG2" s="218"/>
      <c r="DNH2" s="218"/>
      <c r="DNI2" s="218"/>
      <c r="DNJ2" s="218"/>
      <c r="DNK2" s="218"/>
      <c r="DNL2" s="218"/>
      <c r="DNM2" s="218"/>
      <c r="DNN2" s="218"/>
      <c r="DNO2" s="218"/>
      <c r="DNP2" s="218"/>
      <c r="DNQ2" s="218"/>
      <c r="DNR2" s="218"/>
      <c r="DNS2" s="218"/>
      <c r="DNT2" s="218"/>
      <c r="DNU2" s="218"/>
      <c r="DNV2" s="218"/>
      <c r="DNW2" s="218"/>
      <c r="DNX2" s="218"/>
      <c r="DNY2" s="218"/>
      <c r="DNZ2" s="218"/>
      <c r="DOA2" s="218"/>
      <c r="DOB2" s="218"/>
      <c r="DOC2" s="218"/>
      <c r="DOD2" s="218"/>
      <c r="DOE2" s="218"/>
      <c r="DOF2" s="218"/>
      <c r="DOG2" s="218"/>
      <c r="DOH2" s="218"/>
      <c r="DOI2" s="218"/>
      <c r="DOJ2" s="218"/>
      <c r="DOK2" s="218"/>
      <c r="DOL2" s="218"/>
      <c r="DOM2" s="218"/>
      <c r="DON2" s="218"/>
      <c r="DOO2" s="218"/>
      <c r="DOP2" s="218"/>
      <c r="DOQ2" s="218"/>
      <c r="DOR2" s="218"/>
      <c r="DOS2" s="218"/>
      <c r="DOT2" s="218"/>
      <c r="DOU2" s="218"/>
      <c r="DOV2" s="218"/>
      <c r="DOW2" s="218"/>
      <c r="DOX2" s="218"/>
      <c r="DOY2" s="218"/>
      <c r="DOZ2" s="218"/>
      <c r="DPA2" s="218"/>
      <c r="DPB2" s="218"/>
      <c r="DPC2" s="218"/>
      <c r="DPD2" s="218"/>
      <c r="DPE2" s="218"/>
      <c r="DPF2" s="218"/>
      <c r="DPG2" s="218"/>
      <c r="DPH2" s="218"/>
      <c r="DPI2" s="218"/>
      <c r="DPJ2" s="218"/>
      <c r="DPK2" s="218"/>
      <c r="DPL2" s="218"/>
      <c r="DPM2" s="218"/>
      <c r="DPN2" s="218"/>
      <c r="DPO2" s="218"/>
      <c r="DPP2" s="218"/>
      <c r="DPQ2" s="218"/>
      <c r="DPR2" s="218"/>
      <c r="DPS2" s="218"/>
      <c r="DPT2" s="218"/>
      <c r="DPU2" s="218"/>
      <c r="DPV2" s="218"/>
      <c r="DPW2" s="218"/>
      <c r="DPX2" s="218"/>
      <c r="DPY2" s="218"/>
      <c r="DPZ2" s="218"/>
      <c r="DQA2" s="218"/>
      <c r="DQB2" s="218"/>
      <c r="DQC2" s="218"/>
      <c r="DQD2" s="218"/>
      <c r="DQE2" s="218"/>
      <c r="DQF2" s="218"/>
      <c r="DQG2" s="218"/>
      <c r="DQH2" s="218"/>
      <c r="DQI2" s="218"/>
      <c r="DQJ2" s="218"/>
      <c r="DQK2" s="218"/>
      <c r="DQL2" s="218"/>
      <c r="DQM2" s="218"/>
      <c r="DQN2" s="218"/>
      <c r="DQO2" s="218"/>
      <c r="DQP2" s="218"/>
      <c r="DQQ2" s="218"/>
      <c r="DQR2" s="218"/>
      <c r="DQS2" s="218"/>
      <c r="DQT2" s="218"/>
      <c r="DQU2" s="218"/>
      <c r="DQV2" s="218"/>
      <c r="DQW2" s="218"/>
      <c r="DQX2" s="218"/>
      <c r="DQY2" s="218"/>
      <c r="DQZ2" s="218"/>
      <c r="DRA2" s="218"/>
      <c r="DRB2" s="218"/>
      <c r="DRC2" s="218"/>
      <c r="DRD2" s="218"/>
      <c r="DRE2" s="218"/>
      <c r="DRF2" s="218"/>
      <c r="DRG2" s="218"/>
      <c r="DRH2" s="218"/>
      <c r="DRI2" s="218"/>
      <c r="DRJ2" s="218"/>
      <c r="DRK2" s="218"/>
      <c r="DRL2" s="218"/>
      <c r="DRM2" s="218"/>
      <c r="DRN2" s="218"/>
      <c r="DRO2" s="218"/>
      <c r="DRP2" s="218"/>
      <c r="DRQ2" s="218"/>
      <c r="DRR2" s="218"/>
      <c r="DRS2" s="218"/>
      <c r="DRT2" s="218"/>
      <c r="DRU2" s="218"/>
      <c r="DRV2" s="218"/>
      <c r="DRW2" s="218"/>
      <c r="DRX2" s="218"/>
      <c r="DRY2" s="218"/>
      <c r="DRZ2" s="218"/>
      <c r="DSA2" s="218"/>
      <c r="DSB2" s="218"/>
      <c r="DSC2" s="218"/>
      <c r="DSD2" s="218"/>
      <c r="DSE2" s="218"/>
      <c r="DSF2" s="218"/>
      <c r="DSG2" s="218"/>
      <c r="DSH2" s="218"/>
      <c r="DSI2" s="218"/>
      <c r="DSJ2" s="218"/>
      <c r="DSK2" s="218"/>
      <c r="DSL2" s="218"/>
      <c r="DSM2" s="218"/>
      <c r="DSN2" s="218"/>
      <c r="DSO2" s="218"/>
      <c r="DSP2" s="218"/>
      <c r="DSQ2" s="218"/>
      <c r="DSR2" s="218"/>
      <c r="DSS2" s="218"/>
      <c r="DST2" s="218"/>
      <c r="DSU2" s="218"/>
      <c r="DSV2" s="218"/>
      <c r="DSW2" s="218"/>
      <c r="DSX2" s="218"/>
      <c r="DSY2" s="218"/>
      <c r="DSZ2" s="218"/>
      <c r="DTA2" s="218"/>
      <c r="DTB2" s="218"/>
      <c r="DTC2" s="218"/>
      <c r="DTD2" s="218"/>
      <c r="DTE2" s="218"/>
      <c r="DTF2" s="218"/>
      <c r="DTG2" s="218"/>
      <c r="DTH2" s="218"/>
      <c r="DTI2" s="218"/>
      <c r="DTJ2" s="218"/>
      <c r="DTK2" s="218"/>
      <c r="DTL2" s="218"/>
      <c r="DTM2" s="218"/>
      <c r="DTN2" s="218"/>
      <c r="DTO2" s="218"/>
      <c r="DTP2" s="218"/>
      <c r="DTQ2" s="218"/>
      <c r="DTR2" s="218"/>
      <c r="DTS2" s="218"/>
      <c r="DTT2" s="218"/>
      <c r="DTU2" s="218"/>
      <c r="DTV2" s="218"/>
      <c r="DTW2" s="218"/>
      <c r="DTX2" s="218"/>
      <c r="DTY2" s="218"/>
      <c r="DTZ2" s="218"/>
      <c r="DUA2" s="218"/>
      <c r="DUB2" s="218"/>
      <c r="DUC2" s="218"/>
      <c r="DUD2" s="218"/>
      <c r="DUE2" s="218"/>
      <c r="DUF2" s="218"/>
      <c r="DUG2" s="218"/>
      <c r="DUH2" s="218"/>
      <c r="DUI2" s="218"/>
      <c r="DUJ2" s="218"/>
      <c r="DUK2" s="218"/>
      <c r="DUL2" s="218"/>
      <c r="DUM2" s="218"/>
      <c r="DUN2" s="218"/>
      <c r="DUO2" s="218"/>
      <c r="DUP2" s="218"/>
      <c r="DUQ2" s="218"/>
      <c r="DUR2" s="218"/>
      <c r="DUS2" s="218"/>
      <c r="DUT2" s="218"/>
      <c r="DUU2" s="218"/>
      <c r="DUV2" s="218"/>
      <c r="DUW2" s="218"/>
      <c r="DUX2" s="218"/>
      <c r="DUY2" s="218"/>
      <c r="DUZ2" s="218"/>
      <c r="DVA2" s="218"/>
      <c r="DVB2" s="218"/>
      <c r="DVC2" s="218"/>
      <c r="DVD2" s="218"/>
      <c r="DVE2" s="218"/>
      <c r="DVF2" s="218"/>
      <c r="DVG2" s="218"/>
      <c r="DVH2" s="218"/>
      <c r="DVI2" s="218"/>
      <c r="DVJ2" s="218"/>
      <c r="DVK2" s="218"/>
      <c r="DVL2" s="218"/>
      <c r="DVM2" s="218"/>
      <c r="DVN2" s="218"/>
      <c r="DVO2" s="218"/>
      <c r="DVP2" s="218"/>
      <c r="DVQ2" s="218"/>
      <c r="DVR2" s="218"/>
      <c r="DVS2" s="218"/>
      <c r="DVT2" s="218"/>
      <c r="DVU2" s="218"/>
      <c r="DVV2" s="218"/>
      <c r="DVW2" s="218"/>
      <c r="DVX2" s="218"/>
      <c r="DVY2" s="218"/>
      <c r="DVZ2" s="218"/>
      <c r="DWA2" s="218"/>
      <c r="DWB2" s="218"/>
      <c r="DWC2" s="218"/>
      <c r="DWD2" s="218"/>
      <c r="DWE2" s="218"/>
      <c r="DWF2" s="218"/>
      <c r="DWG2" s="218"/>
      <c r="DWH2" s="218"/>
      <c r="DWI2" s="218"/>
      <c r="DWJ2" s="218"/>
      <c r="DWK2" s="218"/>
      <c r="DWL2" s="218"/>
      <c r="DWM2" s="218"/>
      <c r="DWN2" s="218"/>
      <c r="DWO2" s="218"/>
      <c r="DWP2" s="218"/>
      <c r="DWQ2" s="218"/>
      <c r="DWR2" s="218"/>
      <c r="DWS2" s="218"/>
      <c r="DWT2" s="218"/>
      <c r="DWU2" s="218"/>
      <c r="DWV2" s="218"/>
      <c r="DWW2" s="218"/>
      <c r="DWX2" s="218"/>
      <c r="DWY2" s="218"/>
      <c r="DWZ2" s="218"/>
      <c r="DXA2" s="218"/>
      <c r="DXB2" s="218"/>
      <c r="DXC2" s="218"/>
      <c r="DXD2" s="218"/>
      <c r="DXE2" s="218"/>
      <c r="DXF2" s="218"/>
      <c r="DXG2" s="218"/>
      <c r="DXH2" s="218"/>
      <c r="DXI2" s="218"/>
      <c r="DXJ2" s="218"/>
      <c r="DXK2" s="218"/>
      <c r="DXL2" s="218"/>
      <c r="DXM2" s="218"/>
      <c r="DXN2" s="218"/>
      <c r="DXO2" s="218"/>
      <c r="DXP2" s="218"/>
      <c r="DXQ2" s="218"/>
      <c r="DXR2" s="218"/>
      <c r="DXS2" s="218"/>
      <c r="DXT2" s="218"/>
      <c r="DXU2" s="218"/>
      <c r="DXV2" s="218"/>
      <c r="DXW2" s="218"/>
      <c r="DXX2" s="218"/>
      <c r="DXY2" s="218"/>
      <c r="DXZ2" s="218"/>
      <c r="DYA2" s="218"/>
      <c r="DYB2" s="218"/>
      <c r="DYC2" s="218"/>
      <c r="DYD2" s="218"/>
      <c r="DYE2" s="218"/>
      <c r="DYF2" s="218"/>
      <c r="DYG2" s="218"/>
      <c r="DYH2" s="218"/>
      <c r="DYI2" s="218"/>
      <c r="DYJ2" s="218"/>
      <c r="DYK2" s="218"/>
      <c r="DYL2" s="218"/>
      <c r="DYM2" s="218"/>
      <c r="DYN2" s="218"/>
      <c r="DYO2" s="218"/>
      <c r="DYP2" s="218"/>
      <c r="DYQ2" s="218"/>
      <c r="DYR2" s="218"/>
      <c r="DYS2" s="218"/>
      <c r="DYT2" s="218"/>
      <c r="DYU2" s="218"/>
      <c r="DYV2" s="218"/>
      <c r="DYW2" s="218"/>
      <c r="DYX2" s="218"/>
      <c r="DYY2" s="218"/>
      <c r="DYZ2" s="218"/>
      <c r="DZA2" s="218"/>
      <c r="DZB2" s="218"/>
      <c r="DZC2" s="218"/>
      <c r="DZD2" s="218"/>
      <c r="DZE2" s="218"/>
      <c r="DZF2" s="218"/>
      <c r="DZG2" s="218"/>
      <c r="DZH2" s="218"/>
      <c r="DZI2" s="218"/>
      <c r="DZJ2" s="218"/>
      <c r="DZK2" s="218"/>
      <c r="DZL2" s="218"/>
      <c r="DZM2" s="218"/>
      <c r="DZN2" s="218"/>
      <c r="DZO2" s="218"/>
      <c r="DZP2" s="218"/>
      <c r="DZQ2" s="218"/>
      <c r="DZR2" s="218"/>
      <c r="DZS2" s="218"/>
      <c r="DZT2" s="218"/>
      <c r="DZU2" s="218"/>
      <c r="DZV2" s="218"/>
      <c r="DZW2" s="218"/>
      <c r="DZX2" s="218"/>
      <c r="DZY2" s="218"/>
      <c r="DZZ2" s="218"/>
      <c r="EAA2" s="218"/>
      <c r="EAB2" s="218"/>
      <c r="EAC2" s="218"/>
      <c r="EAD2" s="218"/>
      <c r="EAE2" s="218"/>
      <c r="EAF2" s="218"/>
      <c r="EAG2" s="218"/>
      <c r="EAH2" s="218"/>
      <c r="EAI2" s="218"/>
      <c r="EAJ2" s="218"/>
      <c r="EAK2" s="218"/>
      <c r="EAL2" s="218"/>
      <c r="EAM2" s="218"/>
      <c r="EAN2" s="218"/>
      <c r="EAO2" s="218"/>
      <c r="EAP2" s="218"/>
      <c r="EAQ2" s="218"/>
      <c r="EAR2" s="218"/>
      <c r="EAS2" s="218"/>
      <c r="EAT2" s="218"/>
      <c r="EAU2" s="218"/>
      <c r="EAV2" s="218"/>
      <c r="EAW2" s="218"/>
      <c r="EAX2" s="218"/>
      <c r="EAY2" s="218"/>
      <c r="EAZ2" s="218"/>
      <c r="EBA2" s="218"/>
      <c r="EBB2" s="218"/>
      <c r="EBC2" s="218"/>
      <c r="EBD2" s="218"/>
      <c r="EBE2" s="218"/>
      <c r="EBF2" s="218"/>
      <c r="EBG2" s="218"/>
      <c r="EBH2" s="218"/>
      <c r="EBI2" s="218"/>
      <c r="EBJ2" s="218"/>
      <c r="EBK2" s="218"/>
      <c r="EBL2" s="218"/>
      <c r="EBM2" s="218"/>
      <c r="EBN2" s="218"/>
      <c r="EBO2" s="218"/>
      <c r="EBP2" s="218"/>
      <c r="EBQ2" s="218"/>
      <c r="EBR2" s="218"/>
      <c r="EBS2" s="218"/>
      <c r="EBT2" s="218"/>
      <c r="EBU2" s="218"/>
      <c r="EBV2" s="218"/>
      <c r="EBW2" s="218"/>
      <c r="EBX2" s="218"/>
      <c r="EBY2" s="218"/>
      <c r="EBZ2" s="218"/>
      <c r="ECA2" s="218"/>
      <c r="ECB2" s="218"/>
      <c r="ECC2" s="218"/>
      <c r="ECD2" s="218"/>
      <c r="ECE2" s="218"/>
      <c r="ECF2" s="218"/>
      <c r="ECG2" s="218"/>
      <c r="ECH2" s="218"/>
      <c r="ECI2" s="218"/>
      <c r="ECJ2" s="218"/>
      <c r="ECK2" s="218"/>
      <c r="ECL2" s="218"/>
      <c r="ECM2" s="218"/>
      <c r="ECN2" s="218"/>
      <c r="ECO2" s="218"/>
      <c r="ECP2" s="218"/>
      <c r="ECQ2" s="218"/>
      <c r="ECR2" s="218"/>
      <c r="ECS2" s="218"/>
      <c r="ECT2" s="218"/>
      <c r="ECU2" s="218"/>
      <c r="ECV2" s="218"/>
      <c r="ECW2" s="218"/>
      <c r="ECX2" s="218"/>
      <c r="ECY2" s="218"/>
      <c r="ECZ2" s="218"/>
      <c r="EDA2" s="218"/>
      <c r="EDB2" s="218"/>
      <c r="EDC2" s="218"/>
      <c r="EDD2" s="218"/>
      <c r="EDE2" s="218"/>
      <c r="EDF2" s="218"/>
      <c r="EDG2" s="218"/>
      <c r="EDH2" s="218"/>
      <c r="EDI2" s="218"/>
      <c r="EDJ2" s="218"/>
      <c r="EDK2" s="218"/>
      <c r="EDL2" s="218"/>
      <c r="EDM2" s="218"/>
      <c r="EDN2" s="218"/>
      <c r="EDO2" s="218"/>
      <c r="EDP2" s="218"/>
      <c r="EDQ2" s="218"/>
      <c r="EDR2" s="218"/>
      <c r="EDS2" s="218"/>
      <c r="EDT2" s="218"/>
      <c r="EDU2" s="218"/>
      <c r="EDV2" s="218"/>
      <c r="EDW2" s="218"/>
      <c r="EDX2" s="218"/>
      <c r="EDY2" s="218"/>
      <c r="EDZ2" s="218"/>
      <c r="EEA2" s="218"/>
      <c r="EEB2" s="218"/>
      <c r="EEC2" s="218"/>
      <c r="EED2" s="218"/>
      <c r="EEE2" s="218"/>
      <c r="EEF2" s="218"/>
      <c r="EEG2" s="218"/>
      <c r="EEH2" s="218"/>
      <c r="EEI2" s="218"/>
      <c r="EEJ2" s="218"/>
      <c r="EEK2" s="218"/>
      <c r="EEL2" s="218"/>
      <c r="EEM2" s="218"/>
      <c r="EEN2" s="218"/>
      <c r="EEO2" s="218"/>
      <c r="EEP2" s="218"/>
      <c r="EEQ2" s="218"/>
      <c r="EER2" s="218"/>
      <c r="EES2" s="218"/>
      <c r="EET2" s="218"/>
      <c r="EEU2" s="218"/>
      <c r="EEV2" s="218"/>
      <c r="EEW2" s="218"/>
      <c r="EEX2" s="218"/>
      <c r="EEY2" s="218"/>
      <c r="EEZ2" s="218"/>
      <c r="EFA2" s="218"/>
      <c r="EFB2" s="218"/>
      <c r="EFC2" s="218"/>
      <c r="EFD2" s="218"/>
      <c r="EFE2" s="218"/>
      <c r="EFF2" s="218"/>
      <c r="EFG2" s="218"/>
      <c r="EFH2" s="218"/>
      <c r="EFI2" s="218"/>
      <c r="EFJ2" s="218"/>
      <c r="EFK2" s="218"/>
      <c r="EFL2" s="218"/>
      <c r="EFM2" s="218"/>
      <c r="EFN2" s="218"/>
      <c r="EFO2" s="218"/>
      <c r="EFP2" s="218"/>
      <c r="EFQ2" s="218"/>
      <c r="EFR2" s="218"/>
      <c r="EFS2" s="218"/>
      <c r="EFT2" s="218"/>
      <c r="EFU2" s="218"/>
      <c r="EFV2" s="218"/>
      <c r="EFW2" s="218"/>
      <c r="EFX2" s="218"/>
      <c r="EFY2" s="218"/>
      <c r="EFZ2" s="218"/>
      <c r="EGA2" s="218"/>
      <c r="EGB2" s="218"/>
      <c r="EGC2" s="218"/>
      <c r="EGD2" s="218"/>
      <c r="EGE2" s="218"/>
      <c r="EGF2" s="218"/>
      <c r="EGG2" s="218"/>
      <c r="EGH2" s="218"/>
      <c r="EGI2" s="218"/>
      <c r="EGJ2" s="218"/>
      <c r="EGK2" s="218"/>
      <c r="EGL2" s="218"/>
      <c r="EGM2" s="218"/>
      <c r="EGN2" s="218"/>
      <c r="EGO2" s="218"/>
      <c r="EGP2" s="218"/>
      <c r="EGQ2" s="218"/>
      <c r="EGR2" s="218"/>
      <c r="EGS2" s="218"/>
      <c r="EGT2" s="218"/>
      <c r="EGU2" s="218"/>
      <c r="EGV2" s="218"/>
      <c r="EGW2" s="218"/>
      <c r="EGX2" s="218"/>
      <c r="EGY2" s="218"/>
      <c r="EGZ2" s="218"/>
      <c r="EHA2" s="218"/>
      <c r="EHB2" s="218"/>
      <c r="EHC2" s="218"/>
      <c r="EHD2" s="218"/>
      <c r="EHE2" s="218"/>
      <c r="EHF2" s="218"/>
      <c r="EHG2" s="218"/>
      <c r="EHH2" s="218"/>
      <c r="EHI2" s="218"/>
      <c r="EHJ2" s="218"/>
      <c r="EHK2" s="218"/>
      <c r="EHL2" s="218"/>
      <c r="EHM2" s="218"/>
      <c r="EHN2" s="218"/>
      <c r="EHO2" s="218"/>
      <c r="EHP2" s="218"/>
      <c r="EHQ2" s="218"/>
      <c r="EHR2" s="218"/>
      <c r="EHS2" s="218"/>
      <c r="EHT2" s="218"/>
      <c r="EHU2" s="218"/>
      <c r="EHV2" s="218"/>
      <c r="EHW2" s="218"/>
      <c r="EHX2" s="218"/>
      <c r="EHY2" s="218"/>
      <c r="EHZ2" s="218"/>
      <c r="EIA2" s="218"/>
      <c r="EIB2" s="218"/>
      <c r="EIC2" s="218"/>
      <c r="EID2" s="218"/>
      <c r="EIE2" s="218"/>
      <c r="EIF2" s="218"/>
      <c r="EIG2" s="218"/>
      <c r="EIH2" s="218"/>
      <c r="EII2" s="218"/>
      <c r="EIJ2" s="218"/>
      <c r="EIK2" s="218"/>
      <c r="EIL2" s="218"/>
      <c r="EIM2" s="218"/>
      <c r="EIN2" s="218"/>
      <c r="EIO2" s="218"/>
      <c r="EIP2" s="218"/>
      <c r="EIQ2" s="218"/>
      <c r="EIR2" s="218"/>
      <c r="EIS2" s="218"/>
      <c r="EIT2" s="218"/>
      <c r="EIU2" s="218"/>
      <c r="EIV2" s="218"/>
      <c r="EIW2" s="218"/>
      <c r="EIX2" s="218"/>
      <c r="EIY2" s="218"/>
      <c r="EIZ2" s="218"/>
      <c r="EJA2" s="218"/>
      <c r="EJB2" s="218"/>
      <c r="EJC2" s="218"/>
      <c r="EJD2" s="218"/>
      <c r="EJE2" s="218"/>
      <c r="EJF2" s="218"/>
      <c r="EJG2" s="218"/>
      <c r="EJH2" s="218"/>
      <c r="EJI2" s="218"/>
      <c r="EJJ2" s="218"/>
      <c r="EJK2" s="218"/>
      <c r="EJL2" s="218"/>
      <c r="EJM2" s="218"/>
      <c r="EJN2" s="218"/>
      <c r="EJO2" s="218"/>
      <c r="EJP2" s="218"/>
      <c r="EJQ2" s="218"/>
      <c r="EJR2" s="218"/>
      <c r="EJS2" s="218"/>
      <c r="EJT2" s="218"/>
      <c r="EJU2" s="218"/>
      <c r="EJV2" s="218"/>
      <c r="EJW2" s="218"/>
      <c r="EJX2" s="218"/>
      <c r="EJY2" s="218"/>
      <c r="EJZ2" s="218"/>
      <c r="EKA2" s="218"/>
      <c r="EKB2" s="218"/>
      <c r="EKC2" s="218"/>
      <c r="EKD2" s="218"/>
      <c r="EKE2" s="218"/>
      <c r="EKF2" s="218"/>
      <c r="EKG2" s="218"/>
      <c r="EKH2" s="218"/>
      <c r="EKI2" s="218"/>
      <c r="EKJ2" s="218"/>
      <c r="EKK2" s="218"/>
      <c r="EKL2" s="218"/>
      <c r="EKM2" s="218"/>
      <c r="EKN2" s="218"/>
      <c r="EKO2" s="218"/>
      <c r="EKP2" s="218"/>
      <c r="EKQ2" s="218"/>
      <c r="EKR2" s="218"/>
      <c r="EKS2" s="218"/>
      <c r="EKT2" s="218"/>
      <c r="EKU2" s="218"/>
      <c r="EKV2" s="218"/>
      <c r="EKW2" s="218"/>
      <c r="EKX2" s="218"/>
      <c r="EKY2" s="218"/>
      <c r="EKZ2" s="218"/>
      <c r="ELA2" s="218"/>
      <c r="ELB2" s="218"/>
      <c r="ELC2" s="218"/>
      <c r="ELD2" s="218"/>
      <c r="ELE2" s="218"/>
      <c r="ELF2" s="218"/>
      <c r="ELG2" s="218"/>
      <c r="ELH2" s="218"/>
      <c r="ELI2" s="218"/>
      <c r="ELJ2" s="218"/>
      <c r="ELK2" s="218"/>
      <c r="ELL2" s="218"/>
      <c r="ELM2" s="218"/>
      <c r="ELN2" s="218"/>
      <c r="ELO2" s="218"/>
      <c r="ELP2" s="218"/>
      <c r="ELQ2" s="218"/>
      <c r="ELR2" s="218"/>
      <c r="ELS2" s="218"/>
      <c r="ELT2" s="218"/>
      <c r="ELU2" s="218"/>
      <c r="ELV2" s="218"/>
      <c r="ELW2" s="218"/>
      <c r="ELX2" s="218"/>
      <c r="ELY2" s="218"/>
      <c r="ELZ2" s="218"/>
      <c r="EMA2" s="218"/>
      <c r="EMB2" s="218"/>
      <c r="EMC2" s="218"/>
      <c r="EMD2" s="218"/>
      <c r="EME2" s="218"/>
      <c r="EMF2" s="218"/>
      <c r="EMG2" s="218"/>
      <c r="EMH2" s="218"/>
      <c r="EMI2" s="218"/>
      <c r="EMJ2" s="218"/>
      <c r="EMK2" s="218"/>
      <c r="EML2" s="218"/>
      <c r="EMM2" s="218"/>
      <c r="EMN2" s="218"/>
      <c r="EMO2" s="218"/>
      <c r="EMP2" s="218"/>
      <c r="EMQ2" s="218"/>
      <c r="EMR2" s="218"/>
      <c r="EMS2" s="218"/>
      <c r="EMT2" s="218"/>
      <c r="EMU2" s="218"/>
      <c r="EMV2" s="218"/>
      <c r="EMW2" s="218"/>
      <c r="EMX2" s="218"/>
      <c r="EMY2" s="218"/>
      <c r="EMZ2" s="218"/>
      <c r="ENA2" s="218"/>
      <c r="ENB2" s="218"/>
      <c r="ENC2" s="218"/>
      <c r="END2" s="218"/>
      <c r="ENE2" s="218"/>
      <c r="ENF2" s="218"/>
      <c r="ENG2" s="218"/>
      <c r="ENH2" s="218"/>
      <c r="ENI2" s="218"/>
      <c r="ENJ2" s="218"/>
      <c r="ENK2" s="218"/>
      <c r="ENL2" s="218"/>
      <c r="ENM2" s="218"/>
      <c r="ENN2" s="218"/>
      <c r="ENO2" s="218"/>
      <c r="ENP2" s="218"/>
      <c r="ENQ2" s="218"/>
      <c r="ENR2" s="218"/>
      <c r="ENS2" s="218"/>
      <c r="ENT2" s="218"/>
      <c r="ENU2" s="218"/>
      <c r="ENV2" s="218"/>
      <c r="ENW2" s="218"/>
      <c r="ENX2" s="218"/>
      <c r="ENY2" s="218"/>
      <c r="ENZ2" s="218"/>
      <c r="EOA2" s="218"/>
      <c r="EOB2" s="218"/>
      <c r="EOC2" s="218"/>
      <c r="EOD2" s="218"/>
      <c r="EOE2" s="218"/>
      <c r="EOF2" s="218"/>
      <c r="EOG2" s="218"/>
      <c r="EOH2" s="218"/>
      <c r="EOI2" s="218"/>
      <c r="EOJ2" s="218"/>
      <c r="EOK2" s="218"/>
      <c r="EOL2" s="218"/>
      <c r="EOM2" s="218"/>
      <c r="EON2" s="218"/>
      <c r="EOO2" s="218"/>
      <c r="EOP2" s="218"/>
      <c r="EOQ2" s="218"/>
      <c r="EOR2" s="218"/>
      <c r="EOS2" s="218"/>
      <c r="EOT2" s="218"/>
      <c r="EOU2" s="218"/>
      <c r="EOV2" s="218"/>
      <c r="EOW2" s="218"/>
      <c r="EOX2" s="218"/>
      <c r="EOY2" s="218"/>
      <c r="EOZ2" s="218"/>
      <c r="EPA2" s="218"/>
      <c r="EPB2" s="218"/>
      <c r="EPC2" s="218"/>
      <c r="EPD2" s="218"/>
      <c r="EPE2" s="218"/>
      <c r="EPF2" s="218"/>
      <c r="EPG2" s="218"/>
      <c r="EPH2" s="218"/>
      <c r="EPI2" s="218"/>
      <c r="EPJ2" s="218"/>
      <c r="EPK2" s="218"/>
      <c r="EPL2" s="218"/>
      <c r="EPM2" s="218"/>
      <c r="EPN2" s="218"/>
      <c r="EPO2" s="218"/>
      <c r="EPP2" s="218"/>
      <c r="EPQ2" s="218"/>
      <c r="EPR2" s="218"/>
      <c r="EPS2" s="218"/>
      <c r="EPT2" s="218"/>
      <c r="EPU2" s="218"/>
      <c r="EPV2" s="218"/>
      <c r="EPW2" s="218"/>
      <c r="EPX2" s="218"/>
      <c r="EPY2" s="218"/>
      <c r="EPZ2" s="218"/>
      <c r="EQA2" s="218"/>
      <c r="EQB2" s="218"/>
      <c r="EQC2" s="218"/>
      <c r="EQD2" s="218"/>
      <c r="EQE2" s="218"/>
      <c r="EQF2" s="218"/>
      <c r="EQG2" s="218"/>
      <c r="EQH2" s="218"/>
      <c r="EQI2" s="218"/>
      <c r="EQJ2" s="218"/>
      <c r="EQK2" s="218"/>
      <c r="EQL2" s="218"/>
      <c r="EQM2" s="218"/>
      <c r="EQN2" s="218"/>
      <c r="EQO2" s="218"/>
      <c r="EQP2" s="218"/>
      <c r="EQQ2" s="218"/>
      <c r="EQR2" s="218"/>
      <c r="EQS2" s="218"/>
      <c r="EQT2" s="218"/>
      <c r="EQU2" s="218"/>
      <c r="EQV2" s="218"/>
      <c r="EQW2" s="218"/>
      <c r="EQX2" s="218"/>
      <c r="EQY2" s="218"/>
      <c r="EQZ2" s="218"/>
      <c r="ERA2" s="218"/>
      <c r="ERB2" s="218"/>
      <c r="ERC2" s="218"/>
      <c r="ERD2" s="218"/>
      <c r="ERE2" s="218"/>
      <c r="ERF2" s="218"/>
      <c r="ERG2" s="218"/>
      <c r="ERH2" s="218"/>
      <c r="ERI2" s="218"/>
      <c r="ERJ2" s="218"/>
      <c r="ERK2" s="218"/>
      <c r="ERL2" s="218"/>
      <c r="ERM2" s="218"/>
      <c r="ERN2" s="218"/>
      <c r="ERO2" s="218"/>
      <c r="ERP2" s="218"/>
      <c r="ERQ2" s="218"/>
      <c r="ERR2" s="218"/>
      <c r="ERS2" s="218"/>
      <c r="ERT2" s="218"/>
      <c r="ERU2" s="218"/>
      <c r="ERV2" s="218"/>
      <c r="ERW2" s="218"/>
      <c r="ERX2" s="218"/>
      <c r="ERY2" s="218"/>
      <c r="ERZ2" s="218"/>
      <c r="ESA2" s="218"/>
      <c r="ESB2" s="218"/>
      <c r="ESC2" s="218"/>
      <c r="ESD2" s="218"/>
      <c r="ESE2" s="218"/>
      <c r="ESF2" s="218"/>
      <c r="ESG2" s="218"/>
      <c r="ESH2" s="218"/>
      <c r="ESI2" s="218"/>
      <c r="ESJ2" s="218"/>
      <c r="ESK2" s="218"/>
      <c r="ESL2" s="218"/>
      <c r="ESM2" s="218"/>
      <c r="ESN2" s="218"/>
      <c r="ESO2" s="218"/>
      <c r="ESP2" s="218"/>
      <c r="ESQ2" s="218"/>
      <c r="ESR2" s="218"/>
      <c r="ESS2" s="218"/>
      <c r="EST2" s="218"/>
      <c r="ESU2" s="218"/>
      <c r="ESV2" s="218"/>
      <c r="ESW2" s="218"/>
      <c r="ESX2" s="218"/>
      <c r="ESY2" s="218"/>
      <c r="ESZ2" s="218"/>
      <c r="ETA2" s="218"/>
      <c r="ETB2" s="218"/>
      <c r="ETC2" s="218"/>
      <c r="ETD2" s="218"/>
      <c r="ETE2" s="218"/>
      <c r="ETF2" s="218"/>
      <c r="ETG2" s="218"/>
      <c r="ETH2" s="218"/>
      <c r="ETI2" s="218"/>
      <c r="ETJ2" s="218"/>
      <c r="ETK2" s="218"/>
      <c r="ETL2" s="218"/>
      <c r="ETM2" s="218"/>
      <c r="ETN2" s="218"/>
      <c r="ETO2" s="218"/>
      <c r="ETP2" s="218"/>
      <c r="ETQ2" s="218"/>
      <c r="ETR2" s="218"/>
      <c r="ETS2" s="218"/>
      <c r="ETT2" s="218"/>
      <c r="ETU2" s="218"/>
      <c r="ETV2" s="218"/>
      <c r="ETW2" s="218"/>
      <c r="ETX2" s="218"/>
      <c r="ETY2" s="218"/>
      <c r="ETZ2" s="218"/>
      <c r="EUA2" s="218"/>
      <c r="EUB2" s="218"/>
      <c r="EUC2" s="218"/>
      <c r="EUD2" s="218"/>
      <c r="EUE2" s="218"/>
      <c r="EUF2" s="218"/>
      <c r="EUG2" s="218"/>
      <c r="EUH2" s="218"/>
      <c r="EUI2" s="218"/>
      <c r="EUJ2" s="218"/>
      <c r="EUK2" s="218"/>
      <c r="EUL2" s="218"/>
      <c r="EUM2" s="218"/>
      <c r="EUN2" s="218"/>
      <c r="EUO2" s="218"/>
      <c r="EUP2" s="218"/>
      <c r="EUQ2" s="218"/>
      <c r="EUR2" s="218"/>
      <c r="EUS2" s="218"/>
      <c r="EUT2" s="218"/>
      <c r="EUU2" s="218"/>
      <c r="EUV2" s="218"/>
      <c r="EUW2" s="218"/>
      <c r="EUX2" s="218"/>
      <c r="EUY2" s="218"/>
      <c r="EUZ2" s="218"/>
      <c r="EVA2" s="218"/>
      <c r="EVB2" s="218"/>
      <c r="EVC2" s="218"/>
      <c r="EVD2" s="218"/>
      <c r="EVE2" s="218"/>
      <c r="EVF2" s="218"/>
      <c r="EVG2" s="218"/>
      <c r="EVH2" s="218"/>
      <c r="EVI2" s="218"/>
      <c r="EVJ2" s="218"/>
      <c r="EVK2" s="218"/>
      <c r="EVL2" s="218"/>
      <c r="EVM2" s="218"/>
      <c r="EVN2" s="218"/>
      <c r="EVO2" s="218"/>
      <c r="EVP2" s="218"/>
      <c r="EVQ2" s="218"/>
      <c r="EVR2" s="218"/>
      <c r="EVS2" s="218"/>
      <c r="EVT2" s="218"/>
      <c r="EVU2" s="218"/>
      <c r="EVV2" s="218"/>
      <c r="EVW2" s="218"/>
      <c r="EVX2" s="218"/>
      <c r="EVY2" s="218"/>
      <c r="EVZ2" s="218"/>
      <c r="EWA2" s="218"/>
      <c r="EWB2" s="218"/>
      <c r="EWC2" s="218"/>
      <c r="EWD2" s="218"/>
      <c r="EWE2" s="218"/>
      <c r="EWF2" s="218"/>
      <c r="EWG2" s="218"/>
      <c r="EWH2" s="218"/>
      <c r="EWI2" s="218"/>
      <c r="EWJ2" s="218"/>
      <c r="EWK2" s="218"/>
      <c r="EWL2" s="218"/>
      <c r="EWM2" s="218"/>
      <c r="EWN2" s="218"/>
      <c r="EWO2" s="218"/>
      <c r="EWP2" s="218"/>
      <c r="EWQ2" s="218"/>
      <c r="EWR2" s="218"/>
      <c r="EWS2" s="218"/>
      <c r="EWT2" s="218"/>
      <c r="EWU2" s="218"/>
      <c r="EWV2" s="218"/>
      <c r="EWW2" s="218"/>
      <c r="EWX2" s="218"/>
      <c r="EWY2" s="218"/>
      <c r="EWZ2" s="218"/>
      <c r="EXA2" s="218"/>
      <c r="EXB2" s="218"/>
      <c r="EXC2" s="218"/>
      <c r="EXD2" s="218"/>
      <c r="EXE2" s="218"/>
      <c r="EXF2" s="218"/>
      <c r="EXG2" s="218"/>
      <c r="EXH2" s="218"/>
      <c r="EXI2" s="218"/>
      <c r="EXJ2" s="218"/>
      <c r="EXK2" s="218"/>
      <c r="EXL2" s="218"/>
      <c r="EXM2" s="218"/>
      <c r="EXN2" s="218"/>
      <c r="EXO2" s="218"/>
      <c r="EXP2" s="218"/>
      <c r="EXQ2" s="218"/>
      <c r="EXR2" s="218"/>
      <c r="EXS2" s="218"/>
      <c r="EXT2" s="218"/>
      <c r="EXU2" s="218"/>
      <c r="EXV2" s="218"/>
      <c r="EXW2" s="218"/>
      <c r="EXX2" s="218"/>
      <c r="EXY2" s="218"/>
      <c r="EXZ2" s="218"/>
      <c r="EYA2" s="218"/>
      <c r="EYB2" s="218"/>
      <c r="EYC2" s="218"/>
      <c r="EYD2" s="218"/>
      <c r="EYE2" s="218"/>
      <c r="EYF2" s="218"/>
      <c r="EYG2" s="218"/>
      <c r="EYH2" s="218"/>
      <c r="EYI2" s="218"/>
      <c r="EYJ2" s="218"/>
      <c r="EYK2" s="218"/>
      <c r="EYL2" s="218"/>
      <c r="EYM2" s="218"/>
      <c r="EYN2" s="218"/>
      <c r="EYO2" s="218"/>
      <c r="EYP2" s="218"/>
      <c r="EYQ2" s="218"/>
      <c r="EYR2" s="218"/>
      <c r="EYS2" s="218"/>
      <c r="EYT2" s="218"/>
      <c r="EYU2" s="218"/>
      <c r="EYV2" s="218"/>
      <c r="EYW2" s="218"/>
      <c r="EYX2" s="218"/>
      <c r="EYY2" s="218"/>
      <c r="EYZ2" s="218"/>
      <c r="EZA2" s="218"/>
      <c r="EZB2" s="218"/>
      <c r="EZC2" s="218"/>
      <c r="EZD2" s="218"/>
      <c r="EZE2" s="218"/>
      <c r="EZF2" s="218"/>
      <c r="EZG2" s="218"/>
      <c r="EZH2" s="218"/>
      <c r="EZI2" s="218"/>
      <c r="EZJ2" s="218"/>
      <c r="EZK2" s="218"/>
      <c r="EZL2" s="218"/>
      <c r="EZM2" s="218"/>
      <c r="EZN2" s="218"/>
      <c r="EZO2" s="218"/>
      <c r="EZP2" s="218"/>
      <c r="EZQ2" s="218"/>
      <c r="EZR2" s="218"/>
      <c r="EZS2" s="218"/>
      <c r="EZT2" s="218"/>
      <c r="EZU2" s="218"/>
      <c r="EZV2" s="218"/>
      <c r="EZW2" s="218"/>
      <c r="EZX2" s="218"/>
      <c r="EZY2" s="218"/>
      <c r="EZZ2" s="218"/>
      <c r="FAA2" s="218"/>
      <c r="FAB2" s="218"/>
      <c r="FAC2" s="218"/>
      <c r="FAD2" s="218"/>
      <c r="FAE2" s="218"/>
      <c r="FAF2" s="218"/>
      <c r="FAG2" s="218"/>
      <c r="FAH2" s="218"/>
      <c r="FAI2" s="218"/>
      <c r="FAJ2" s="218"/>
      <c r="FAK2" s="218"/>
      <c r="FAL2" s="218"/>
      <c r="FAM2" s="218"/>
      <c r="FAN2" s="218"/>
      <c r="FAO2" s="218"/>
      <c r="FAP2" s="218"/>
      <c r="FAQ2" s="218"/>
      <c r="FAR2" s="218"/>
      <c r="FAS2" s="218"/>
      <c r="FAT2" s="218"/>
      <c r="FAU2" s="218"/>
      <c r="FAV2" s="218"/>
      <c r="FAW2" s="218"/>
      <c r="FAX2" s="218"/>
      <c r="FAY2" s="218"/>
      <c r="FAZ2" s="218"/>
      <c r="FBA2" s="218"/>
      <c r="FBB2" s="218"/>
      <c r="FBC2" s="218"/>
      <c r="FBD2" s="218"/>
      <c r="FBE2" s="218"/>
      <c r="FBF2" s="218"/>
      <c r="FBG2" s="218"/>
      <c r="FBH2" s="218"/>
      <c r="FBI2" s="218"/>
      <c r="FBJ2" s="218"/>
      <c r="FBK2" s="218"/>
      <c r="FBL2" s="218"/>
      <c r="FBM2" s="218"/>
      <c r="FBN2" s="218"/>
      <c r="FBO2" s="218"/>
      <c r="FBP2" s="218"/>
      <c r="FBQ2" s="218"/>
      <c r="FBR2" s="218"/>
      <c r="FBS2" s="218"/>
      <c r="FBT2" s="218"/>
      <c r="FBU2" s="218"/>
      <c r="FBV2" s="218"/>
      <c r="FBW2" s="218"/>
      <c r="FBX2" s="218"/>
      <c r="FBY2" s="218"/>
      <c r="FBZ2" s="218"/>
      <c r="FCA2" s="218"/>
      <c r="FCB2" s="218"/>
      <c r="FCC2" s="218"/>
      <c r="FCD2" s="218"/>
      <c r="FCE2" s="218"/>
      <c r="FCF2" s="218"/>
      <c r="FCG2" s="218"/>
      <c r="FCH2" s="218"/>
      <c r="FCI2" s="218"/>
      <c r="FCJ2" s="218"/>
      <c r="FCK2" s="218"/>
      <c r="FCL2" s="218"/>
      <c r="FCM2" s="218"/>
      <c r="FCN2" s="218"/>
      <c r="FCO2" s="218"/>
      <c r="FCP2" s="218"/>
      <c r="FCQ2" s="218"/>
      <c r="FCR2" s="218"/>
      <c r="FCS2" s="218"/>
      <c r="FCT2" s="218"/>
      <c r="FCU2" s="218"/>
      <c r="FCV2" s="218"/>
      <c r="FCW2" s="218"/>
      <c r="FCX2" s="218"/>
      <c r="FCY2" s="218"/>
      <c r="FCZ2" s="218"/>
      <c r="FDA2" s="218"/>
      <c r="FDB2" s="218"/>
      <c r="FDC2" s="218"/>
      <c r="FDD2" s="218"/>
      <c r="FDE2" s="218"/>
      <c r="FDF2" s="218"/>
      <c r="FDG2" s="218"/>
      <c r="FDH2" s="218"/>
      <c r="FDI2" s="218"/>
      <c r="FDJ2" s="218"/>
      <c r="FDK2" s="218"/>
      <c r="FDL2" s="218"/>
      <c r="FDM2" s="218"/>
      <c r="FDN2" s="218"/>
      <c r="FDO2" s="218"/>
      <c r="FDP2" s="218"/>
      <c r="FDQ2" s="218"/>
      <c r="FDR2" s="218"/>
      <c r="FDS2" s="218"/>
      <c r="FDT2" s="218"/>
      <c r="FDU2" s="218"/>
      <c r="FDV2" s="218"/>
      <c r="FDW2" s="218"/>
      <c r="FDX2" s="218"/>
      <c r="FDY2" s="218"/>
      <c r="FDZ2" s="218"/>
      <c r="FEA2" s="218"/>
      <c r="FEB2" s="218"/>
      <c r="FEC2" s="218"/>
      <c r="FED2" s="218"/>
      <c r="FEE2" s="218"/>
      <c r="FEF2" s="218"/>
      <c r="FEG2" s="218"/>
      <c r="FEH2" s="218"/>
      <c r="FEI2" s="218"/>
      <c r="FEJ2" s="218"/>
      <c r="FEK2" s="218"/>
      <c r="FEL2" s="218"/>
      <c r="FEM2" s="218"/>
      <c r="FEN2" s="218"/>
      <c r="FEO2" s="218"/>
      <c r="FEP2" s="218"/>
      <c r="FEQ2" s="218"/>
      <c r="FER2" s="218"/>
      <c r="FES2" s="218"/>
      <c r="FET2" s="218"/>
      <c r="FEU2" s="218"/>
      <c r="FEV2" s="218"/>
      <c r="FEW2" s="218"/>
      <c r="FEX2" s="218"/>
      <c r="FEY2" s="218"/>
      <c r="FEZ2" s="218"/>
      <c r="FFA2" s="218"/>
      <c r="FFB2" s="218"/>
      <c r="FFC2" s="218"/>
      <c r="FFD2" s="218"/>
      <c r="FFE2" s="218"/>
      <c r="FFF2" s="218"/>
      <c r="FFG2" s="218"/>
      <c r="FFH2" s="218"/>
      <c r="FFI2" s="218"/>
      <c r="FFJ2" s="218"/>
      <c r="FFK2" s="218"/>
      <c r="FFL2" s="218"/>
      <c r="FFM2" s="218"/>
      <c r="FFN2" s="218"/>
      <c r="FFO2" s="218"/>
      <c r="FFP2" s="218"/>
      <c r="FFQ2" s="218"/>
      <c r="FFR2" s="218"/>
      <c r="FFS2" s="218"/>
      <c r="FFT2" s="218"/>
      <c r="FFU2" s="218"/>
      <c r="FFV2" s="218"/>
      <c r="FFW2" s="218"/>
      <c r="FFX2" s="218"/>
      <c r="FFY2" s="218"/>
      <c r="FFZ2" s="218"/>
      <c r="FGA2" s="218"/>
      <c r="FGB2" s="218"/>
      <c r="FGC2" s="218"/>
      <c r="FGD2" s="218"/>
      <c r="FGE2" s="218"/>
      <c r="FGF2" s="218"/>
      <c r="FGG2" s="218"/>
      <c r="FGH2" s="218"/>
      <c r="FGI2" s="218"/>
      <c r="FGJ2" s="218"/>
      <c r="FGK2" s="218"/>
      <c r="FGL2" s="218"/>
      <c r="FGM2" s="218"/>
      <c r="FGN2" s="218"/>
      <c r="FGO2" s="218"/>
      <c r="FGP2" s="218"/>
      <c r="FGQ2" s="218"/>
      <c r="FGR2" s="218"/>
      <c r="FGS2" s="218"/>
      <c r="FGT2" s="218"/>
      <c r="FGU2" s="218"/>
      <c r="FGV2" s="218"/>
      <c r="FGW2" s="218"/>
      <c r="FGX2" s="218"/>
      <c r="FGY2" s="218"/>
      <c r="FGZ2" s="218"/>
      <c r="FHA2" s="218"/>
      <c r="FHB2" s="218"/>
      <c r="FHC2" s="218"/>
      <c r="FHD2" s="218"/>
      <c r="FHE2" s="218"/>
      <c r="FHF2" s="218"/>
      <c r="FHG2" s="218"/>
      <c r="FHH2" s="218"/>
      <c r="FHI2" s="218"/>
      <c r="FHJ2" s="218"/>
      <c r="FHK2" s="218"/>
      <c r="FHL2" s="218"/>
      <c r="FHM2" s="218"/>
      <c r="FHN2" s="218"/>
      <c r="FHO2" s="218"/>
      <c r="FHP2" s="218"/>
      <c r="FHQ2" s="218"/>
      <c r="FHR2" s="218"/>
      <c r="FHS2" s="218"/>
      <c r="FHT2" s="218"/>
      <c r="FHU2" s="218"/>
      <c r="FHV2" s="218"/>
      <c r="FHW2" s="218"/>
      <c r="FHX2" s="218"/>
      <c r="FHY2" s="218"/>
      <c r="FHZ2" s="218"/>
      <c r="FIA2" s="218"/>
      <c r="FIB2" s="218"/>
      <c r="FIC2" s="218"/>
      <c r="FID2" s="218"/>
      <c r="FIE2" s="218"/>
      <c r="FIF2" s="218"/>
      <c r="FIG2" s="218"/>
      <c r="FIH2" s="218"/>
      <c r="FII2" s="218"/>
      <c r="FIJ2" s="218"/>
      <c r="FIK2" s="218"/>
      <c r="FIL2" s="218"/>
      <c r="FIM2" s="218"/>
      <c r="FIN2" s="218"/>
      <c r="FIO2" s="218"/>
      <c r="FIP2" s="218"/>
      <c r="FIQ2" s="218"/>
      <c r="FIR2" s="218"/>
      <c r="FIS2" s="218"/>
      <c r="FIT2" s="218"/>
      <c r="FIU2" s="218"/>
      <c r="FIV2" s="218"/>
      <c r="FIW2" s="218"/>
      <c r="FIX2" s="218"/>
      <c r="FIY2" s="218"/>
      <c r="FIZ2" s="218"/>
      <c r="FJA2" s="218"/>
      <c r="FJB2" s="218"/>
      <c r="FJC2" s="218"/>
      <c r="FJD2" s="218"/>
      <c r="FJE2" s="218"/>
      <c r="FJF2" s="218"/>
      <c r="FJG2" s="218"/>
      <c r="FJH2" s="218"/>
      <c r="FJI2" s="218"/>
      <c r="FJJ2" s="218"/>
      <c r="FJK2" s="218"/>
      <c r="FJL2" s="218"/>
      <c r="FJM2" s="218"/>
      <c r="FJN2" s="218"/>
      <c r="FJO2" s="218"/>
      <c r="FJP2" s="218"/>
      <c r="FJQ2" s="218"/>
      <c r="FJR2" s="218"/>
      <c r="FJS2" s="218"/>
      <c r="FJT2" s="218"/>
      <c r="FJU2" s="218"/>
      <c r="FJV2" s="218"/>
      <c r="FJW2" s="218"/>
      <c r="FJX2" s="218"/>
      <c r="FJY2" s="218"/>
      <c r="FJZ2" s="218"/>
      <c r="FKA2" s="218"/>
      <c r="FKB2" s="218"/>
      <c r="FKC2" s="218"/>
      <c r="FKD2" s="218"/>
      <c r="FKE2" s="218"/>
      <c r="FKF2" s="218"/>
      <c r="FKG2" s="218"/>
      <c r="FKH2" s="218"/>
      <c r="FKI2" s="218"/>
      <c r="FKJ2" s="218"/>
      <c r="FKK2" s="218"/>
      <c r="FKL2" s="218"/>
      <c r="FKM2" s="218"/>
      <c r="FKN2" s="218"/>
      <c r="FKO2" s="218"/>
      <c r="FKP2" s="218"/>
      <c r="FKQ2" s="218"/>
      <c r="FKR2" s="218"/>
      <c r="FKS2" s="218"/>
      <c r="FKT2" s="218"/>
      <c r="FKU2" s="218"/>
      <c r="FKV2" s="218"/>
      <c r="FKW2" s="218"/>
      <c r="FKX2" s="218"/>
      <c r="FKY2" s="218"/>
      <c r="FKZ2" s="218"/>
      <c r="FLA2" s="218"/>
      <c r="FLB2" s="218"/>
      <c r="FLC2" s="218"/>
      <c r="FLD2" s="218"/>
      <c r="FLE2" s="218"/>
      <c r="FLF2" s="218"/>
      <c r="FLG2" s="218"/>
      <c r="FLH2" s="218"/>
      <c r="FLI2" s="218"/>
      <c r="FLJ2" s="218"/>
      <c r="FLK2" s="218"/>
      <c r="FLL2" s="218"/>
      <c r="FLM2" s="218"/>
      <c r="FLN2" s="218"/>
      <c r="FLO2" s="218"/>
      <c r="FLP2" s="218"/>
      <c r="FLQ2" s="218"/>
      <c r="FLR2" s="218"/>
      <c r="FLS2" s="218"/>
      <c r="FLT2" s="218"/>
      <c r="FLU2" s="218"/>
      <c r="FLV2" s="218"/>
      <c r="FLW2" s="218"/>
      <c r="FLX2" s="218"/>
      <c r="FLY2" s="218"/>
      <c r="FLZ2" s="218"/>
      <c r="FMA2" s="218"/>
      <c r="FMB2" s="218"/>
      <c r="FMC2" s="218"/>
      <c r="FMD2" s="218"/>
      <c r="FME2" s="218"/>
      <c r="FMF2" s="218"/>
      <c r="FMG2" s="218"/>
      <c r="FMH2" s="218"/>
      <c r="FMI2" s="218"/>
      <c r="FMJ2" s="218"/>
      <c r="FMK2" s="218"/>
      <c r="FML2" s="218"/>
      <c r="FMM2" s="218"/>
      <c r="FMN2" s="218"/>
      <c r="FMO2" s="218"/>
      <c r="FMP2" s="218"/>
      <c r="FMQ2" s="218"/>
      <c r="FMR2" s="218"/>
      <c r="FMS2" s="218"/>
      <c r="FMT2" s="218"/>
      <c r="FMU2" s="218"/>
      <c r="FMV2" s="218"/>
      <c r="FMW2" s="218"/>
      <c r="FMX2" s="218"/>
      <c r="FMY2" s="218"/>
      <c r="FMZ2" s="218"/>
      <c r="FNA2" s="218"/>
      <c r="FNB2" s="218"/>
      <c r="FNC2" s="218"/>
      <c r="FND2" s="218"/>
      <c r="FNE2" s="218"/>
      <c r="FNF2" s="218"/>
      <c r="FNG2" s="218"/>
      <c r="FNH2" s="218"/>
      <c r="FNI2" s="218"/>
      <c r="FNJ2" s="218"/>
      <c r="FNK2" s="218"/>
      <c r="FNL2" s="218"/>
      <c r="FNM2" s="218"/>
      <c r="FNN2" s="218"/>
      <c r="FNO2" s="218"/>
      <c r="FNP2" s="218"/>
      <c r="FNQ2" s="218"/>
      <c r="FNR2" s="218"/>
      <c r="FNS2" s="218"/>
      <c r="FNT2" s="218"/>
      <c r="FNU2" s="218"/>
      <c r="FNV2" s="218"/>
      <c r="FNW2" s="218"/>
      <c r="FNX2" s="218"/>
      <c r="FNY2" s="218"/>
      <c r="FNZ2" s="218"/>
      <c r="FOA2" s="218"/>
      <c r="FOB2" s="218"/>
      <c r="FOC2" s="218"/>
      <c r="FOD2" s="218"/>
      <c r="FOE2" s="218"/>
      <c r="FOF2" s="218"/>
      <c r="FOG2" s="218"/>
      <c r="FOH2" s="218"/>
      <c r="FOI2" s="218"/>
      <c r="FOJ2" s="218"/>
      <c r="FOK2" s="218"/>
      <c r="FOL2" s="218"/>
      <c r="FOM2" s="218"/>
      <c r="FON2" s="218"/>
      <c r="FOO2" s="218"/>
      <c r="FOP2" s="218"/>
      <c r="FOQ2" s="218"/>
      <c r="FOR2" s="218"/>
      <c r="FOS2" s="218"/>
      <c r="FOT2" s="218"/>
      <c r="FOU2" s="218"/>
      <c r="FOV2" s="218"/>
      <c r="FOW2" s="218"/>
      <c r="FOX2" s="218"/>
      <c r="FOY2" s="218"/>
      <c r="FOZ2" s="218"/>
      <c r="FPA2" s="218"/>
      <c r="FPB2" s="218"/>
      <c r="FPC2" s="218"/>
      <c r="FPD2" s="218"/>
      <c r="FPE2" s="218"/>
      <c r="FPF2" s="218"/>
      <c r="FPG2" s="218"/>
      <c r="FPH2" s="218"/>
      <c r="FPI2" s="218"/>
      <c r="FPJ2" s="218"/>
      <c r="FPK2" s="218"/>
      <c r="FPL2" s="218"/>
      <c r="FPM2" s="218"/>
      <c r="FPN2" s="218"/>
      <c r="FPO2" s="218"/>
      <c r="FPP2" s="218"/>
      <c r="FPQ2" s="218"/>
      <c r="FPR2" s="218"/>
      <c r="FPS2" s="218"/>
      <c r="FPT2" s="218"/>
      <c r="FPU2" s="218"/>
      <c r="FPV2" s="218"/>
      <c r="FPW2" s="218"/>
      <c r="FPX2" s="218"/>
      <c r="FPY2" s="218"/>
      <c r="FPZ2" s="218"/>
      <c r="FQA2" s="218"/>
      <c r="FQB2" s="218"/>
      <c r="FQC2" s="218"/>
      <c r="FQD2" s="218"/>
      <c r="FQE2" s="218"/>
      <c r="FQF2" s="218"/>
      <c r="FQG2" s="218"/>
      <c r="FQH2" s="218"/>
      <c r="FQI2" s="218"/>
      <c r="FQJ2" s="218"/>
      <c r="FQK2" s="218"/>
      <c r="FQL2" s="218"/>
      <c r="FQM2" s="218"/>
      <c r="FQN2" s="218"/>
      <c r="FQO2" s="218"/>
      <c r="FQP2" s="218"/>
      <c r="FQQ2" s="218"/>
      <c r="FQR2" s="218"/>
      <c r="FQS2" s="218"/>
      <c r="FQT2" s="218"/>
      <c r="FQU2" s="218"/>
      <c r="FQV2" s="218"/>
      <c r="FQW2" s="218"/>
      <c r="FQX2" s="218"/>
      <c r="FQY2" s="218"/>
      <c r="FQZ2" s="218"/>
      <c r="FRA2" s="218"/>
      <c r="FRB2" s="218"/>
      <c r="FRC2" s="218"/>
      <c r="FRD2" s="218"/>
      <c r="FRE2" s="218"/>
      <c r="FRF2" s="218"/>
      <c r="FRG2" s="218"/>
      <c r="FRH2" s="218"/>
      <c r="FRI2" s="218"/>
      <c r="FRJ2" s="218"/>
      <c r="FRK2" s="218"/>
      <c r="FRL2" s="218"/>
      <c r="FRM2" s="218"/>
      <c r="FRN2" s="218"/>
      <c r="FRO2" s="218"/>
      <c r="FRP2" s="218"/>
      <c r="FRQ2" s="218"/>
      <c r="FRR2" s="218"/>
      <c r="FRS2" s="218"/>
      <c r="FRT2" s="218"/>
      <c r="FRU2" s="218"/>
      <c r="FRV2" s="218"/>
      <c r="FRW2" s="218"/>
      <c r="FRX2" s="218"/>
      <c r="FRY2" s="218"/>
      <c r="FRZ2" s="218"/>
      <c r="FSA2" s="218"/>
      <c r="FSB2" s="218"/>
      <c r="FSC2" s="218"/>
      <c r="FSD2" s="218"/>
      <c r="FSE2" s="218"/>
      <c r="FSF2" s="218"/>
      <c r="FSG2" s="218"/>
      <c r="FSH2" s="218"/>
      <c r="FSI2" s="218"/>
      <c r="FSJ2" s="218"/>
      <c r="FSK2" s="218"/>
      <c r="FSL2" s="218"/>
      <c r="FSM2" s="218"/>
      <c r="FSN2" s="218"/>
      <c r="FSO2" s="218"/>
      <c r="FSP2" s="218"/>
      <c r="FSQ2" s="218"/>
      <c r="FSR2" s="218"/>
      <c r="FSS2" s="218"/>
      <c r="FST2" s="218"/>
      <c r="FSU2" s="218"/>
      <c r="FSV2" s="218"/>
      <c r="FSW2" s="218"/>
      <c r="FSX2" s="218"/>
      <c r="FSY2" s="218"/>
      <c r="FSZ2" s="218"/>
      <c r="FTA2" s="218"/>
      <c r="FTB2" s="218"/>
      <c r="FTC2" s="218"/>
      <c r="FTD2" s="218"/>
      <c r="FTE2" s="218"/>
      <c r="FTF2" s="218"/>
      <c r="FTG2" s="218"/>
      <c r="FTH2" s="218"/>
      <c r="FTI2" s="218"/>
      <c r="FTJ2" s="218"/>
      <c r="FTK2" s="218"/>
      <c r="FTL2" s="218"/>
      <c r="FTM2" s="218"/>
      <c r="FTN2" s="218"/>
      <c r="FTO2" s="218"/>
      <c r="FTP2" s="218"/>
      <c r="FTQ2" s="218"/>
      <c r="FTR2" s="218"/>
      <c r="FTS2" s="218"/>
      <c r="FTT2" s="218"/>
      <c r="FTU2" s="218"/>
      <c r="FTV2" s="218"/>
      <c r="FTW2" s="218"/>
      <c r="FTX2" s="218"/>
      <c r="FTY2" s="218"/>
      <c r="FTZ2" s="218"/>
      <c r="FUA2" s="218"/>
      <c r="FUB2" s="218"/>
      <c r="FUC2" s="218"/>
      <c r="FUD2" s="218"/>
      <c r="FUE2" s="218"/>
      <c r="FUF2" s="218"/>
      <c r="FUG2" s="218"/>
      <c r="FUH2" s="218"/>
      <c r="FUI2" s="218"/>
      <c r="FUJ2" s="218"/>
      <c r="FUK2" s="218"/>
      <c r="FUL2" s="218"/>
      <c r="FUM2" s="218"/>
      <c r="FUN2" s="218"/>
      <c r="FUO2" s="218"/>
      <c r="FUP2" s="218"/>
      <c r="FUQ2" s="218"/>
      <c r="FUR2" s="218"/>
      <c r="FUS2" s="218"/>
      <c r="FUT2" s="218"/>
      <c r="FUU2" s="218"/>
      <c r="FUV2" s="218"/>
      <c r="FUW2" s="218"/>
      <c r="FUX2" s="218"/>
      <c r="FUY2" s="218"/>
      <c r="FUZ2" s="218"/>
      <c r="FVA2" s="218"/>
      <c r="FVB2" s="218"/>
      <c r="FVC2" s="218"/>
      <c r="FVD2" s="218"/>
      <c r="FVE2" s="218"/>
      <c r="FVF2" s="218"/>
      <c r="FVG2" s="218"/>
      <c r="FVH2" s="218"/>
      <c r="FVI2" s="218"/>
      <c r="FVJ2" s="218"/>
      <c r="FVK2" s="218"/>
      <c r="FVL2" s="218"/>
      <c r="FVM2" s="218"/>
      <c r="FVN2" s="218"/>
      <c r="FVO2" s="218"/>
      <c r="FVP2" s="218"/>
      <c r="FVQ2" s="218"/>
      <c r="FVR2" s="218"/>
      <c r="FVS2" s="218"/>
      <c r="FVT2" s="218"/>
      <c r="FVU2" s="218"/>
      <c r="FVV2" s="218"/>
      <c r="FVW2" s="218"/>
      <c r="FVX2" s="218"/>
      <c r="FVY2" s="218"/>
      <c r="FVZ2" s="218"/>
      <c r="FWA2" s="218"/>
      <c r="FWB2" s="218"/>
      <c r="FWC2" s="218"/>
      <c r="FWD2" s="218"/>
      <c r="FWE2" s="218"/>
      <c r="FWF2" s="218"/>
      <c r="FWG2" s="218"/>
      <c r="FWH2" s="218"/>
      <c r="FWI2" s="218"/>
      <c r="FWJ2" s="218"/>
      <c r="FWK2" s="218"/>
      <c r="FWL2" s="218"/>
      <c r="FWM2" s="218"/>
      <c r="FWN2" s="218"/>
      <c r="FWO2" s="218"/>
      <c r="FWP2" s="218"/>
      <c r="FWQ2" s="218"/>
      <c r="FWR2" s="218"/>
      <c r="FWS2" s="218"/>
      <c r="FWT2" s="218"/>
      <c r="FWU2" s="218"/>
      <c r="FWV2" s="218"/>
      <c r="FWW2" s="218"/>
      <c r="FWX2" s="218"/>
      <c r="FWY2" s="218"/>
      <c r="FWZ2" s="218"/>
      <c r="FXA2" s="218"/>
      <c r="FXB2" s="218"/>
      <c r="FXC2" s="218"/>
      <c r="FXD2" s="218"/>
      <c r="FXE2" s="218"/>
      <c r="FXF2" s="218"/>
      <c r="FXG2" s="218"/>
      <c r="FXH2" s="218"/>
      <c r="FXI2" s="218"/>
      <c r="FXJ2" s="218"/>
      <c r="FXK2" s="218"/>
      <c r="FXL2" s="218"/>
      <c r="FXM2" s="218"/>
      <c r="FXN2" s="218"/>
      <c r="FXO2" s="218"/>
      <c r="FXP2" s="218"/>
      <c r="FXQ2" s="218"/>
      <c r="FXR2" s="218"/>
      <c r="FXS2" s="218"/>
      <c r="FXT2" s="218"/>
      <c r="FXU2" s="218"/>
      <c r="FXV2" s="218"/>
      <c r="FXW2" s="218"/>
      <c r="FXX2" s="218"/>
      <c r="FXY2" s="218"/>
      <c r="FXZ2" s="218"/>
      <c r="FYA2" s="218"/>
      <c r="FYB2" s="218"/>
      <c r="FYC2" s="218"/>
      <c r="FYD2" s="218"/>
      <c r="FYE2" s="218"/>
      <c r="FYF2" s="218"/>
      <c r="FYG2" s="218"/>
      <c r="FYH2" s="218"/>
      <c r="FYI2" s="218"/>
      <c r="FYJ2" s="218"/>
      <c r="FYK2" s="218"/>
      <c r="FYL2" s="218"/>
      <c r="FYM2" s="218"/>
      <c r="FYN2" s="218"/>
      <c r="FYO2" s="218"/>
      <c r="FYP2" s="218"/>
      <c r="FYQ2" s="218"/>
      <c r="FYR2" s="218"/>
      <c r="FYS2" s="218"/>
      <c r="FYT2" s="218"/>
      <c r="FYU2" s="218"/>
      <c r="FYV2" s="218"/>
      <c r="FYW2" s="218"/>
      <c r="FYX2" s="218"/>
      <c r="FYY2" s="218"/>
      <c r="FYZ2" s="218"/>
      <c r="FZA2" s="218"/>
      <c r="FZB2" s="218"/>
      <c r="FZC2" s="218"/>
      <c r="FZD2" s="218"/>
      <c r="FZE2" s="218"/>
      <c r="FZF2" s="218"/>
      <c r="FZG2" s="218"/>
      <c r="FZH2" s="218"/>
      <c r="FZI2" s="218"/>
      <c r="FZJ2" s="218"/>
      <c r="FZK2" s="218"/>
      <c r="FZL2" s="218"/>
      <c r="FZM2" s="218"/>
      <c r="FZN2" s="218"/>
      <c r="FZO2" s="218"/>
      <c r="FZP2" s="218"/>
      <c r="FZQ2" s="218"/>
      <c r="FZR2" s="218"/>
      <c r="FZS2" s="218"/>
      <c r="FZT2" s="218"/>
      <c r="FZU2" s="218"/>
      <c r="FZV2" s="218"/>
      <c r="FZW2" s="218"/>
      <c r="FZX2" s="218"/>
      <c r="FZY2" s="218"/>
      <c r="FZZ2" s="218"/>
      <c r="GAA2" s="218"/>
      <c r="GAB2" s="218"/>
      <c r="GAC2" s="218"/>
      <c r="GAD2" s="218"/>
      <c r="GAE2" s="218"/>
      <c r="GAF2" s="218"/>
      <c r="GAG2" s="218"/>
      <c r="GAH2" s="218"/>
      <c r="GAI2" s="218"/>
      <c r="GAJ2" s="218"/>
      <c r="GAK2" s="218"/>
      <c r="GAL2" s="218"/>
      <c r="GAM2" s="218"/>
      <c r="GAN2" s="218"/>
      <c r="GAO2" s="218"/>
      <c r="GAP2" s="218"/>
      <c r="GAQ2" s="218"/>
      <c r="GAR2" s="218"/>
      <c r="GAS2" s="218"/>
      <c r="GAT2" s="218"/>
      <c r="GAU2" s="218"/>
      <c r="GAV2" s="218"/>
      <c r="GAW2" s="218"/>
      <c r="GAX2" s="218"/>
      <c r="GAY2" s="218"/>
      <c r="GAZ2" s="218"/>
      <c r="GBA2" s="218"/>
      <c r="GBB2" s="218"/>
      <c r="GBC2" s="218"/>
      <c r="GBD2" s="218"/>
      <c r="GBE2" s="218"/>
      <c r="GBF2" s="218"/>
      <c r="GBG2" s="218"/>
      <c r="GBH2" s="218"/>
      <c r="GBI2" s="218"/>
      <c r="GBJ2" s="218"/>
      <c r="GBK2" s="218"/>
      <c r="GBL2" s="218"/>
      <c r="GBM2" s="218"/>
      <c r="GBN2" s="218"/>
      <c r="GBO2" s="218"/>
      <c r="GBP2" s="218"/>
      <c r="GBQ2" s="218"/>
      <c r="GBR2" s="218"/>
      <c r="GBS2" s="218"/>
      <c r="GBT2" s="218"/>
      <c r="GBU2" s="218"/>
      <c r="GBV2" s="218"/>
      <c r="GBW2" s="218"/>
      <c r="GBX2" s="218"/>
      <c r="GBY2" s="218"/>
      <c r="GBZ2" s="218"/>
      <c r="GCA2" s="218"/>
      <c r="GCB2" s="218"/>
      <c r="GCC2" s="218"/>
      <c r="GCD2" s="218"/>
      <c r="GCE2" s="218"/>
      <c r="GCF2" s="218"/>
      <c r="GCG2" s="218"/>
      <c r="GCH2" s="218"/>
      <c r="GCI2" s="218"/>
      <c r="GCJ2" s="218"/>
      <c r="GCK2" s="218"/>
      <c r="GCL2" s="218"/>
      <c r="GCM2" s="218"/>
      <c r="GCN2" s="218"/>
      <c r="GCO2" s="218"/>
      <c r="GCP2" s="218"/>
      <c r="GCQ2" s="218"/>
      <c r="GCR2" s="218"/>
      <c r="GCS2" s="218"/>
      <c r="GCT2" s="218"/>
      <c r="GCU2" s="218"/>
      <c r="GCV2" s="218"/>
      <c r="GCW2" s="218"/>
      <c r="GCX2" s="218"/>
      <c r="GCY2" s="218"/>
      <c r="GCZ2" s="218"/>
      <c r="GDA2" s="218"/>
      <c r="GDB2" s="218"/>
      <c r="GDC2" s="218"/>
      <c r="GDD2" s="218"/>
      <c r="GDE2" s="218"/>
      <c r="GDF2" s="218"/>
      <c r="GDG2" s="218"/>
      <c r="GDH2" s="218"/>
      <c r="GDI2" s="218"/>
      <c r="GDJ2" s="218"/>
      <c r="GDK2" s="218"/>
      <c r="GDL2" s="218"/>
      <c r="GDM2" s="218"/>
      <c r="GDN2" s="218"/>
      <c r="GDO2" s="218"/>
      <c r="GDP2" s="218"/>
      <c r="GDQ2" s="218"/>
      <c r="GDR2" s="218"/>
      <c r="GDS2" s="218"/>
      <c r="GDT2" s="218"/>
      <c r="GDU2" s="218"/>
      <c r="GDV2" s="218"/>
      <c r="GDW2" s="218"/>
      <c r="GDX2" s="218"/>
      <c r="GDY2" s="218"/>
      <c r="GDZ2" s="218"/>
      <c r="GEA2" s="218"/>
      <c r="GEB2" s="218"/>
      <c r="GEC2" s="218"/>
      <c r="GED2" s="218"/>
      <c r="GEE2" s="218"/>
      <c r="GEF2" s="218"/>
      <c r="GEG2" s="218"/>
      <c r="GEH2" s="218"/>
      <c r="GEI2" s="218"/>
      <c r="GEJ2" s="218"/>
      <c r="GEK2" s="218"/>
      <c r="GEL2" s="218"/>
      <c r="GEM2" s="218"/>
      <c r="GEN2" s="218"/>
      <c r="GEO2" s="218"/>
      <c r="GEP2" s="218"/>
      <c r="GEQ2" s="218"/>
      <c r="GER2" s="218"/>
      <c r="GES2" s="218"/>
      <c r="GET2" s="218"/>
      <c r="GEU2" s="218"/>
      <c r="GEV2" s="218"/>
      <c r="GEW2" s="218"/>
      <c r="GEX2" s="218"/>
      <c r="GEY2" s="218"/>
      <c r="GEZ2" s="218"/>
      <c r="GFA2" s="218"/>
      <c r="GFB2" s="218"/>
      <c r="GFC2" s="218"/>
      <c r="GFD2" s="218"/>
      <c r="GFE2" s="218"/>
      <c r="GFF2" s="218"/>
      <c r="GFG2" s="218"/>
      <c r="GFH2" s="218"/>
      <c r="GFI2" s="218"/>
      <c r="GFJ2" s="218"/>
      <c r="GFK2" s="218"/>
      <c r="GFL2" s="218"/>
      <c r="GFM2" s="218"/>
      <c r="GFN2" s="218"/>
      <c r="GFO2" s="218"/>
      <c r="GFP2" s="218"/>
      <c r="GFQ2" s="218"/>
      <c r="GFR2" s="218"/>
      <c r="GFS2" s="218"/>
      <c r="GFT2" s="218"/>
      <c r="GFU2" s="218"/>
      <c r="GFV2" s="218"/>
      <c r="GFW2" s="218"/>
      <c r="GFX2" s="218"/>
      <c r="GFY2" s="218"/>
      <c r="GFZ2" s="218"/>
      <c r="GGA2" s="218"/>
      <c r="GGB2" s="218"/>
      <c r="GGC2" s="218"/>
      <c r="GGD2" s="218"/>
      <c r="GGE2" s="218"/>
      <c r="GGF2" s="218"/>
      <c r="GGG2" s="218"/>
      <c r="GGH2" s="218"/>
      <c r="GGI2" s="218"/>
      <c r="GGJ2" s="218"/>
      <c r="GGK2" s="218"/>
      <c r="GGL2" s="218"/>
      <c r="GGM2" s="218"/>
      <c r="GGN2" s="218"/>
      <c r="GGO2" s="218"/>
      <c r="GGP2" s="218"/>
      <c r="GGQ2" s="218"/>
      <c r="GGR2" s="218"/>
      <c r="GGS2" s="218"/>
      <c r="GGT2" s="218"/>
      <c r="GGU2" s="218"/>
      <c r="GGV2" s="218"/>
      <c r="GGW2" s="218"/>
      <c r="GGX2" s="218"/>
      <c r="GGY2" s="218"/>
      <c r="GGZ2" s="218"/>
      <c r="GHA2" s="218"/>
      <c r="GHB2" s="218"/>
      <c r="GHC2" s="218"/>
      <c r="GHD2" s="218"/>
      <c r="GHE2" s="218"/>
      <c r="GHF2" s="218"/>
      <c r="GHG2" s="218"/>
      <c r="GHH2" s="218"/>
      <c r="GHI2" s="218"/>
      <c r="GHJ2" s="218"/>
      <c r="GHK2" s="218"/>
      <c r="GHL2" s="218"/>
      <c r="GHM2" s="218"/>
      <c r="GHN2" s="218"/>
      <c r="GHO2" s="218"/>
      <c r="GHP2" s="218"/>
      <c r="GHQ2" s="218"/>
      <c r="GHR2" s="218"/>
      <c r="GHS2" s="218"/>
      <c r="GHT2" s="218"/>
      <c r="GHU2" s="218"/>
      <c r="GHV2" s="218"/>
      <c r="GHW2" s="218"/>
      <c r="GHX2" s="218"/>
      <c r="GHY2" s="218"/>
      <c r="GHZ2" s="218"/>
      <c r="GIA2" s="218"/>
      <c r="GIB2" s="218"/>
      <c r="GIC2" s="218"/>
      <c r="GID2" s="218"/>
      <c r="GIE2" s="218"/>
      <c r="GIF2" s="218"/>
      <c r="GIG2" s="218"/>
      <c r="GIH2" s="218"/>
      <c r="GII2" s="218"/>
      <c r="GIJ2" s="218"/>
      <c r="GIK2" s="218"/>
      <c r="GIL2" s="218"/>
      <c r="GIM2" s="218"/>
      <c r="GIN2" s="218"/>
      <c r="GIO2" s="218"/>
      <c r="GIP2" s="218"/>
      <c r="GIQ2" s="218"/>
      <c r="GIR2" s="218"/>
      <c r="GIS2" s="218"/>
      <c r="GIT2" s="218"/>
      <c r="GIU2" s="218"/>
      <c r="GIV2" s="218"/>
      <c r="GIW2" s="218"/>
      <c r="GIX2" s="218"/>
      <c r="GIY2" s="218"/>
      <c r="GIZ2" s="218"/>
      <c r="GJA2" s="218"/>
      <c r="GJB2" s="218"/>
      <c r="GJC2" s="218"/>
      <c r="GJD2" s="218"/>
      <c r="GJE2" s="218"/>
      <c r="GJF2" s="218"/>
      <c r="GJG2" s="218"/>
      <c r="GJH2" s="218"/>
      <c r="GJI2" s="218"/>
      <c r="GJJ2" s="218"/>
      <c r="GJK2" s="218"/>
      <c r="GJL2" s="218"/>
      <c r="GJM2" s="218"/>
      <c r="GJN2" s="218"/>
      <c r="GJO2" s="218"/>
      <c r="GJP2" s="218"/>
      <c r="GJQ2" s="218"/>
      <c r="GJR2" s="218"/>
      <c r="GJS2" s="218"/>
      <c r="GJT2" s="218"/>
      <c r="GJU2" s="218"/>
      <c r="GJV2" s="218"/>
      <c r="GJW2" s="218"/>
      <c r="GJX2" s="218"/>
      <c r="GJY2" s="218"/>
      <c r="GJZ2" s="218"/>
      <c r="GKA2" s="218"/>
      <c r="GKB2" s="218"/>
      <c r="GKC2" s="218"/>
      <c r="GKD2" s="218"/>
      <c r="GKE2" s="218"/>
      <c r="GKF2" s="218"/>
      <c r="GKG2" s="218"/>
      <c r="GKH2" s="218"/>
      <c r="GKI2" s="218"/>
      <c r="GKJ2" s="218"/>
      <c r="GKK2" s="218"/>
      <c r="GKL2" s="218"/>
      <c r="GKM2" s="218"/>
      <c r="GKN2" s="218"/>
      <c r="GKO2" s="218"/>
      <c r="GKP2" s="218"/>
      <c r="GKQ2" s="218"/>
      <c r="GKR2" s="218"/>
      <c r="GKS2" s="218"/>
      <c r="GKT2" s="218"/>
      <c r="GKU2" s="218"/>
      <c r="GKV2" s="218"/>
      <c r="GKW2" s="218"/>
      <c r="GKX2" s="218"/>
      <c r="GKY2" s="218"/>
      <c r="GKZ2" s="218"/>
      <c r="GLA2" s="218"/>
      <c r="GLB2" s="218"/>
      <c r="GLC2" s="218"/>
      <c r="GLD2" s="218"/>
      <c r="GLE2" s="218"/>
      <c r="GLF2" s="218"/>
      <c r="GLG2" s="218"/>
      <c r="GLH2" s="218"/>
      <c r="GLI2" s="218"/>
      <c r="GLJ2" s="218"/>
      <c r="GLK2" s="218"/>
      <c r="GLL2" s="218"/>
      <c r="GLM2" s="218"/>
      <c r="GLN2" s="218"/>
      <c r="GLO2" s="218"/>
      <c r="GLP2" s="218"/>
      <c r="GLQ2" s="218"/>
      <c r="GLR2" s="218"/>
      <c r="GLS2" s="218"/>
      <c r="GLT2" s="218"/>
      <c r="GLU2" s="218"/>
      <c r="GLV2" s="218"/>
      <c r="GLW2" s="218"/>
      <c r="GLX2" s="218"/>
      <c r="GLY2" s="218"/>
      <c r="GLZ2" s="218"/>
      <c r="GMA2" s="218"/>
      <c r="GMB2" s="218"/>
      <c r="GMC2" s="218"/>
      <c r="GMD2" s="218"/>
      <c r="GME2" s="218"/>
      <c r="GMF2" s="218"/>
      <c r="GMG2" s="218"/>
      <c r="GMH2" s="218"/>
      <c r="GMI2" s="218"/>
      <c r="GMJ2" s="218"/>
      <c r="GMK2" s="218"/>
      <c r="GML2" s="218"/>
      <c r="GMM2" s="218"/>
      <c r="GMN2" s="218"/>
      <c r="GMO2" s="218"/>
      <c r="GMP2" s="218"/>
      <c r="GMQ2" s="218"/>
      <c r="GMR2" s="218"/>
      <c r="GMS2" s="218"/>
      <c r="GMT2" s="218"/>
      <c r="GMU2" s="218"/>
      <c r="GMV2" s="218"/>
      <c r="GMW2" s="218"/>
      <c r="GMX2" s="218"/>
      <c r="GMY2" s="218"/>
      <c r="GMZ2" s="218"/>
      <c r="GNA2" s="218"/>
      <c r="GNB2" s="218"/>
      <c r="GNC2" s="218"/>
      <c r="GND2" s="218"/>
      <c r="GNE2" s="218"/>
      <c r="GNF2" s="218"/>
      <c r="GNG2" s="218"/>
      <c r="GNH2" s="218"/>
      <c r="GNI2" s="218"/>
      <c r="GNJ2" s="218"/>
      <c r="GNK2" s="218"/>
      <c r="GNL2" s="218"/>
      <c r="GNM2" s="218"/>
      <c r="GNN2" s="218"/>
      <c r="GNO2" s="218"/>
      <c r="GNP2" s="218"/>
      <c r="GNQ2" s="218"/>
      <c r="GNR2" s="218"/>
      <c r="GNS2" s="218"/>
      <c r="GNT2" s="218"/>
      <c r="GNU2" s="218"/>
      <c r="GNV2" s="218"/>
      <c r="GNW2" s="218"/>
      <c r="GNX2" s="218"/>
      <c r="GNY2" s="218"/>
      <c r="GNZ2" s="218"/>
      <c r="GOA2" s="218"/>
      <c r="GOB2" s="218"/>
      <c r="GOC2" s="218"/>
      <c r="GOD2" s="218"/>
      <c r="GOE2" s="218"/>
      <c r="GOF2" s="218"/>
      <c r="GOG2" s="218"/>
      <c r="GOH2" s="218"/>
      <c r="GOI2" s="218"/>
      <c r="GOJ2" s="218"/>
      <c r="GOK2" s="218"/>
      <c r="GOL2" s="218"/>
      <c r="GOM2" s="218"/>
      <c r="GON2" s="218"/>
      <c r="GOO2" s="218"/>
      <c r="GOP2" s="218"/>
      <c r="GOQ2" s="218"/>
      <c r="GOR2" s="218"/>
      <c r="GOS2" s="218"/>
      <c r="GOT2" s="218"/>
      <c r="GOU2" s="218"/>
      <c r="GOV2" s="218"/>
      <c r="GOW2" s="218"/>
      <c r="GOX2" s="218"/>
      <c r="GOY2" s="218"/>
      <c r="GOZ2" s="218"/>
      <c r="GPA2" s="218"/>
      <c r="GPB2" s="218"/>
      <c r="GPC2" s="218"/>
      <c r="GPD2" s="218"/>
      <c r="GPE2" s="218"/>
      <c r="GPF2" s="218"/>
      <c r="GPG2" s="218"/>
      <c r="GPH2" s="218"/>
      <c r="GPI2" s="218"/>
      <c r="GPJ2" s="218"/>
      <c r="GPK2" s="218"/>
      <c r="GPL2" s="218"/>
      <c r="GPM2" s="218"/>
      <c r="GPN2" s="218"/>
      <c r="GPO2" s="218"/>
      <c r="GPP2" s="218"/>
      <c r="GPQ2" s="218"/>
      <c r="GPR2" s="218"/>
      <c r="GPS2" s="218"/>
      <c r="GPT2" s="218"/>
      <c r="GPU2" s="218"/>
      <c r="GPV2" s="218"/>
      <c r="GPW2" s="218"/>
      <c r="GPX2" s="218"/>
      <c r="GPY2" s="218"/>
      <c r="GPZ2" s="218"/>
      <c r="GQA2" s="218"/>
      <c r="GQB2" s="218"/>
      <c r="GQC2" s="218"/>
      <c r="GQD2" s="218"/>
      <c r="GQE2" s="218"/>
      <c r="GQF2" s="218"/>
      <c r="GQG2" s="218"/>
      <c r="GQH2" s="218"/>
      <c r="GQI2" s="218"/>
      <c r="GQJ2" s="218"/>
      <c r="GQK2" s="218"/>
      <c r="GQL2" s="218"/>
      <c r="GQM2" s="218"/>
      <c r="GQN2" s="218"/>
      <c r="GQO2" s="218"/>
      <c r="GQP2" s="218"/>
      <c r="GQQ2" s="218"/>
      <c r="GQR2" s="218"/>
      <c r="GQS2" s="218"/>
      <c r="GQT2" s="218"/>
      <c r="GQU2" s="218"/>
      <c r="GQV2" s="218"/>
      <c r="GQW2" s="218"/>
      <c r="GQX2" s="218"/>
      <c r="GQY2" s="218"/>
      <c r="GQZ2" s="218"/>
      <c r="GRA2" s="218"/>
      <c r="GRB2" s="218"/>
      <c r="GRC2" s="218"/>
      <c r="GRD2" s="218"/>
      <c r="GRE2" s="218"/>
      <c r="GRF2" s="218"/>
      <c r="GRG2" s="218"/>
      <c r="GRH2" s="218"/>
      <c r="GRI2" s="218"/>
      <c r="GRJ2" s="218"/>
      <c r="GRK2" s="218"/>
      <c r="GRL2" s="218"/>
      <c r="GRM2" s="218"/>
      <c r="GRN2" s="218"/>
      <c r="GRO2" s="218"/>
      <c r="GRP2" s="218"/>
      <c r="GRQ2" s="218"/>
      <c r="GRR2" s="218"/>
      <c r="GRS2" s="218"/>
      <c r="GRT2" s="218"/>
      <c r="GRU2" s="218"/>
      <c r="GRV2" s="218"/>
      <c r="GRW2" s="218"/>
      <c r="GRX2" s="218"/>
      <c r="GRY2" s="218"/>
      <c r="GRZ2" s="218"/>
      <c r="GSA2" s="218"/>
      <c r="GSB2" s="218"/>
      <c r="GSC2" s="218"/>
      <c r="GSD2" s="218"/>
      <c r="GSE2" s="218"/>
      <c r="GSF2" s="218"/>
      <c r="GSG2" s="218"/>
      <c r="GSH2" s="218"/>
      <c r="GSI2" s="218"/>
      <c r="GSJ2" s="218"/>
      <c r="GSK2" s="218"/>
      <c r="GSL2" s="218"/>
      <c r="GSM2" s="218"/>
      <c r="GSN2" s="218"/>
      <c r="GSO2" s="218"/>
      <c r="GSP2" s="218"/>
      <c r="GSQ2" s="218"/>
      <c r="GSR2" s="218"/>
      <c r="GSS2" s="218"/>
      <c r="GST2" s="218"/>
      <c r="GSU2" s="218"/>
      <c r="GSV2" s="218"/>
      <c r="GSW2" s="218"/>
      <c r="GSX2" s="218"/>
      <c r="GSY2" s="218"/>
      <c r="GSZ2" s="218"/>
      <c r="GTA2" s="218"/>
      <c r="GTB2" s="218"/>
      <c r="GTC2" s="218"/>
      <c r="GTD2" s="218"/>
      <c r="GTE2" s="218"/>
      <c r="GTF2" s="218"/>
      <c r="GTG2" s="218"/>
      <c r="GTH2" s="218"/>
      <c r="GTI2" s="218"/>
      <c r="GTJ2" s="218"/>
      <c r="GTK2" s="218"/>
      <c r="GTL2" s="218"/>
      <c r="GTM2" s="218"/>
      <c r="GTN2" s="218"/>
      <c r="GTO2" s="218"/>
      <c r="GTP2" s="218"/>
      <c r="GTQ2" s="218"/>
      <c r="GTR2" s="218"/>
      <c r="GTS2" s="218"/>
      <c r="GTT2" s="218"/>
      <c r="GTU2" s="218"/>
      <c r="GTV2" s="218"/>
      <c r="GTW2" s="218"/>
      <c r="GTX2" s="218"/>
      <c r="GTY2" s="218"/>
      <c r="GTZ2" s="218"/>
      <c r="GUA2" s="218"/>
      <c r="GUB2" s="218"/>
      <c r="GUC2" s="218"/>
      <c r="GUD2" s="218"/>
      <c r="GUE2" s="218"/>
      <c r="GUF2" s="218"/>
      <c r="GUG2" s="218"/>
      <c r="GUH2" s="218"/>
      <c r="GUI2" s="218"/>
      <c r="GUJ2" s="218"/>
      <c r="GUK2" s="218"/>
      <c r="GUL2" s="218"/>
      <c r="GUM2" s="218"/>
      <c r="GUN2" s="218"/>
      <c r="GUO2" s="218"/>
      <c r="GUP2" s="218"/>
      <c r="GUQ2" s="218"/>
      <c r="GUR2" s="218"/>
      <c r="GUS2" s="218"/>
      <c r="GUT2" s="218"/>
      <c r="GUU2" s="218"/>
      <c r="GUV2" s="218"/>
      <c r="GUW2" s="218"/>
      <c r="GUX2" s="218"/>
      <c r="GUY2" s="218"/>
      <c r="GUZ2" s="218"/>
      <c r="GVA2" s="218"/>
      <c r="GVB2" s="218"/>
      <c r="GVC2" s="218"/>
      <c r="GVD2" s="218"/>
      <c r="GVE2" s="218"/>
      <c r="GVF2" s="218"/>
      <c r="GVG2" s="218"/>
      <c r="GVH2" s="218"/>
      <c r="GVI2" s="218"/>
      <c r="GVJ2" s="218"/>
      <c r="GVK2" s="218"/>
      <c r="GVL2" s="218"/>
      <c r="GVM2" s="218"/>
      <c r="GVN2" s="218"/>
      <c r="GVO2" s="218"/>
      <c r="GVP2" s="218"/>
      <c r="GVQ2" s="218"/>
      <c r="GVR2" s="218"/>
      <c r="GVS2" s="218"/>
      <c r="GVT2" s="218"/>
      <c r="GVU2" s="218"/>
      <c r="GVV2" s="218"/>
      <c r="GVW2" s="218"/>
      <c r="GVX2" s="218"/>
      <c r="GVY2" s="218"/>
      <c r="GVZ2" s="218"/>
      <c r="GWA2" s="218"/>
      <c r="GWB2" s="218"/>
      <c r="GWC2" s="218"/>
      <c r="GWD2" s="218"/>
      <c r="GWE2" s="218"/>
      <c r="GWF2" s="218"/>
      <c r="GWG2" s="218"/>
      <c r="GWH2" s="218"/>
      <c r="GWI2" s="218"/>
      <c r="GWJ2" s="218"/>
      <c r="GWK2" s="218"/>
      <c r="GWL2" s="218"/>
      <c r="GWM2" s="218"/>
      <c r="GWN2" s="218"/>
      <c r="GWO2" s="218"/>
      <c r="GWP2" s="218"/>
      <c r="GWQ2" s="218"/>
      <c r="GWR2" s="218"/>
      <c r="GWS2" s="218"/>
      <c r="GWT2" s="218"/>
      <c r="GWU2" s="218"/>
      <c r="GWV2" s="218"/>
      <c r="GWW2" s="218"/>
      <c r="GWX2" s="218"/>
      <c r="GWY2" s="218"/>
      <c r="GWZ2" s="218"/>
      <c r="GXA2" s="218"/>
      <c r="GXB2" s="218"/>
      <c r="GXC2" s="218"/>
      <c r="GXD2" s="218"/>
      <c r="GXE2" s="218"/>
      <c r="GXF2" s="218"/>
      <c r="GXG2" s="218"/>
      <c r="GXH2" s="218"/>
      <c r="GXI2" s="218"/>
      <c r="GXJ2" s="218"/>
      <c r="GXK2" s="218"/>
      <c r="GXL2" s="218"/>
      <c r="GXM2" s="218"/>
      <c r="GXN2" s="218"/>
      <c r="GXO2" s="218"/>
      <c r="GXP2" s="218"/>
      <c r="GXQ2" s="218"/>
      <c r="GXR2" s="218"/>
      <c r="GXS2" s="218"/>
      <c r="GXT2" s="218"/>
      <c r="GXU2" s="218"/>
      <c r="GXV2" s="218"/>
      <c r="GXW2" s="218"/>
      <c r="GXX2" s="218"/>
      <c r="GXY2" s="218"/>
      <c r="GXZ2" s="218"/>
      <c r="GYA2" s="218"/>
      <c r="GYB2" s="218"/>
      <c r="GYC2" s="218"/>
      <c r="GYD2" s="218"/>
      <c r="GYE2" s="218"/>
      <c r="GYF2" s="218"/>
      <c r="GYG2" s="218"/>
      <c r="GYH2" s="218"/>
      <c r="GYI2" s="218"/>
      <c r="GYJ2" s="218"/>
      <c r="GYK2" s="218"/>
      <c r="GYL2" s="218"/>
      <c r="GYM2" s="218"/>
      <c r="GYN2" s="218"/>
      <c r="GYO2" s="218"/>
      <c r="GYP2" s="218"/>
      <c r="GYQ2" s="218"/>
      <c r="GYR2" s="218"/>
      <c r="GYS2" s="218"/>
      <c r="GYT2" s="218"/>
      <c r="GYU2" s="218"/>
      <c r="GYV2" s="218"/>
      <c r="GYW2" s="218"/>
      <c r="GYX2" s="218"/>
      <c r="GYY2" s="218"/>
      <c r="GYZ2" s="218"/>
      <c r="GZA2" s="218"/>
      <c r="GZB2" s="218"/>
      <c r="GZC2" s="218"/>
      <c r="GZD2" s="218"/>
      <c r="GZE2" s="218"/>
      <c r="GZF2" s="218"/>
      <c r="GZG2" s="218"/>
      <c r="GZH2" s="218"/>
      <c r="GZI2" s="218"/>
      <c r="GZJ2" s="218"/>
      <c r="GZK2" s="218"/>
      <c r="GZL2" s="218"/>
      <c r="GZM2" s="218"/>
      <c r="GZN2" s="218"/>
      <c r="GZO2" s="218"/>
      <c r="GZP2" s="218"/>
      <c r="GZQ2" s="218"/>
      <c r="GZR2" s="218"/>
      <c r="GZS2" s="218"/>
      <c r="GZT2" s="218"/>
      <c r="GZU2" s="218"/>
      <c r="GZV2" s="218"/>
      <c r="GZW2" s="218"/>
      <c r="GZX2" s="218"/>
      <c r="GZY2" s="218"/>
      <c r="GZZ2" s="218"/>
      <c r="HAA2" s="218"/>
      <c r="HAB2" s="218"/>
      <c r="HAC2" s="218"/>
      <c r="HAD2" s="218"/>
      <c r="HAE2" s="218"/>
      <c r="HAF2" s="218"/>
      <c r="HAG2" s="218"/>
      <c r="HAH2" s="218"/>
      <c r="HAI2" s="218"/>
      <c r="HAJ2" s="218"/>
      <c r="HAK2" s="218"/>
      <c r="HAL2" s="218"/>
      <c r="HAM2" s="218"/>
      <c r="HAN2" s="218"/>
      <c r="HAO2" s="218"/>
      <c r="HAP2" s="218"/>
      <c r="HAQ2" s="218"/>
      <c r="HAR2" s="218"/>
      <c r="HAS2" s="218"/>
      <c r="HAT2" s="218"/>
      <c r="HAU2" s="218"/>
      <c r="HAV2" s="218"/>
      <c r="HAW2" s="218"/>
      <c r="HAX2" s="218"/>
      <c r="HAY2" s="218"/>
      <c r="HAZ2" s="218"/>
      <c r="HBA2" s="218"/>
      <c r="HBB2" s="218"/>
      <c r="HBC2" s="218"/>
      <c r="HBD2" s="218"/>
      <c r="HBE2" s="218"/>
      <c r="HBF2" s="218"/>
      <c r="HBG2" s="218"/>
      <c r="HBH2" s="218"/>
      <c r="HBI2" s="218"/>
      <c r="HBJ2" s="218"/>
      <c r="HBK2" s="218"/>
      <c r="HBL2" s="218"/>
      <c r="HBM2" s="218"/>
      <c r="HBN2" s="218"/>
      <c r="HBO2" s="218"/>
      <c r="HBP2" s="218"/>
      <c r="HBQ2" s="218"/>
      <c r="HBR2" s="218"/>
      <c r="HBS2" s="218"/>
      <c r="HBT2" s="218"/>
      <c r="HBU2" s="218"/>
      <c r="HBV2" s="218"/>
      <c r="HBW2" s="218"/>
      <c r="HBX2" s="218"/>
      <c r="HBY2" s="218"/>
      <c r="HBZ2" s="218"/>
      <c r="HCA2" s="218"/>
      <c r="HCB2" s="218"/>
      <c r="HCC2" s="218"/>
      <c r="HCD2" s="218"/>
      <c r="HCE2" s="218"/>
      <c r="HCF2" s="218"/>
      <c r="HCG2" s="218"/>
      <c r="HCH2" s="218"/>
      <c r="HCI2" s="218"/>
      <c r="HCJ2" s="218"/>
      <c r="HCK2" s="218"/>
      <c r="HCL2" s="218"/>
      <c r="HCM2" s="218"/>
      <c r="HCN2" s="218"/>
      <c r="HCO2" s="218"/>
      <c r="HCP2" s="218"/>
      <c r="HCQ2" s="218"/>
      <c r="HCR2" s="218"/>
      <c r="HCS2" s="218"/>
      <c r="HCT2" s="218"/>
      <c r="HCU2" s="218"/>
      <c r="HCV2" s="218"/>
      <c r="HCW2" s="218"/>
      <c r="HCX2" s="218"/>
      <c r="HCY2" s="218"/>
      <c r="HCZ2" s="218"/>
      <c r="HDA2" s="218"/>
      <c r="HDB2" s="218"/>
      <c r="HDC2" s="218"/>
      <c r="HDD2" s="218"/>
      <c r="HDE2" s="218"/>
      <c r="HDF2" s="218"/>
      <c r="HDG2" s="218"/>
      <c r="HDH2" s="218"/>
      <c r="HDI2" s="218"/>
      <c r="HDJ2" s="218"/>
      <c r="HDK2" s="218"/>
      <c r="HDL2" s="218"/>
      <c r="HDM2" s="218"/>
      <c r="HDN2" s="218"/>
      <c r="HDO2" s="218"/>
      <c r="HDP2" s="218"/>
      <c r="HDQ2" s="218"/>
      <c r="HDR2" s="218"/>
      <c r="HDS2" s="218"/>
      <c r="HDT2" s="218"/>
      <c r="HDU2" s="218"/>
      <c r="HDV2" s="218"/>
      <c r="HDW2" s="218"/>
      <c r="HDX2" s="218"/>
      <c r="HDY2" s="218"/>
      <c r="HDZ2" s="218"/>
      <c r="HEA2" s="218"/>
      <c r="HEB2" s="218"/>
      <c r="HEC2" s="218"/>
      <c r="HED2" s="218"/>
      <c r="HEE2" s="218"/>
      <c r="HEF2" s="218"/>
      <c r="HEG2" s="218"/>
      <c r="HEH2" s="218"/>
      <c r="HEI2" s="218"/>
      <c r="HEJ2" s="218"/>
      <c r="HEK2" s="218"/>
      <c r="HEL2" s="218"/>
      <c r="HEM2" s="218"/>
      <c r="HEN2" s="218"/>
      <c r="HEO2" s="218"/>
      <c r="HEP2" s="218"/>
      <c r="HEQ2" s="218"/>
      <c r="HER2" s="218"/>
      <c r="HES2" s="218"/>
      <c r="HET2" s="218"/>
      <c r="HEU2" s="218"/>
      <c r="HEV2" s="218"/>
      <c r="HEW2" s="218"/>
      <c r="HEX2" s="218"/>
      <c r="HEY2" s="218"/>
      <c r="HEZ2" s="218"/>
      <c r="HFA2" s="218"/>
      <c r="HFB2" s="218"/>
      <c r="HFC2" s="218"/>
      <c r="HFD2" s="218"/>
      <c r="HFE2" s="218"/>
      <c r="HFF2" s="218"/>
      <c r="HFG2" s="218"/>
      <c r="HFH2" s="218"/>
      <c r="HFI2" s="218"/>
      <c r="HFJ2" s="218"/>
      <c r="HFK2" s="218"/>
      <c r="HFL2" s="218"/>
      <c r="HFM2" s="218"/>
      <c r="HFN2" s="218"/>
      <c r="HFO2" s="218"/>
      <c r="HFP2" s="218"/>
      <c r="HFQ2" s="218"/>
      <c r="HFR2" s="218"/>
      <c r="HFS2" s="218"/>
      <c r="HFT2" s="218"/>
      <c r="HFU2" s="218"/>
      <c r="HFV2" s="218"/>
      <c r="HFW2" s="218"/>
      <c r="HFX2" s="218"/>
      <c r="HFY2" s="218"/>
      <c r="HFZ2" s="218"/>
      <c r="HGA2" s="218"/>
      <c r="HGB2" s="218"/>
      <c r="HGC2" s="218"/>
      <c r="HGD2" s="218"/>
      <c r="HGE2" s="218"/>
      <c r="HGF2" s="218"/>
      <c r="HGG2" s="218"/>
      <c r="HGH2" s="218"/>
      <c r="HGI2" s="218"/>
      <c r="HGJ2" s="218"/>
      <c r="HGK2" s="218"/>
      <c r="HGL2" s="218"/>
      <c r="HGM2" s="218"/>
      <c r="HGN2" s="218"/>
      <c r="HGO2" s="218"/>
      <c r="HGP2" s="218"/>
      <c r="HGQ2" s="218"/>
      <c r="HGR2" s="218"/>
      <c r="HGS2" s="218"/>
      <c r="HGT2" s="218"/>
      <c r="HGU2" s="218"/>
      <c r="HGV2" s="218"/>
      <c r="HGW2" s="218"/>
      <c r="HGX2" s="218"/>
      <c r="HGY2" s="218"/>
      <c r="HGZ2" s="218"/>
      <c r="HHA2" s="218"/>
      <c r="HHB2" s="218"/>
      <c r="HHC2" s="218"/>
      <c r="HHD2" s="218"/>
      <c r="HHE2" s="218"/>
      <c r="HHF2" s="218"/>
      <c r="HHG2" s="218"/>
      <c r="HHH2" s="218"/>
      <c r="HHI2" s="218"/>
      <c r="HHJ2" s="218"/>
      <c r="HHK2" s="218"/>
      <c r="HHL2" s="218"/>
      <c r="HHM2" s="218"/>
      <c r="HHN2" s="218"/>
      <c r="HHO2" s="218"/>
      <c r="HHP2" s="218"/>
      <c r="HHQ2" s="218"/>
      <c r="HHR2" s="218"/>
      <c r="HHS2" s="218"/>
      <c r="HHT2" s="218"/>
      <c r="HHU2" s="218"/>
      <c r="HHV2" s="218"/>
      <c r="HHW2" s="218"/>
      <c r="HHX2" s="218"/>
      <c r="HHY2" s="218"/>
      <c r="HHZ2" s="218"/>
      <c r="HIA2" s="218"/>
      <c r="HIB2" s="218"/>
      <c r="HIC2" s="218"/>
      <c r="HID2" s="218"/>
      <c r="HIE2" s="218"/>
      <c r="HIF2" s="218"/>
      <c r="HIG2" s="218"/>
      <c r="HIH2" s="218"/>
      <c r="HII2" s="218"/>
      <c r="HIJ2" s="218"/>
      <c r="HIK2" s="218"/>
      <c r="HIL2" s="218"/>
      <c r="HIM2" s="218"/>
      <c r="HIN2" s="218"/>
      <c r="HIO2" s="218"/>
      <c r="HIP2" s="218"/>
      <c r="HIQ2" s="218"/>
      <c r="HIR2" s="218"/>
      <c r="HIS2" s="218"/>
      <c r="HIT2" s="218"/>
      <c r="HIU2" s="218"/>
      <c r="HIV2" s="218"/>
      <c r="HIW2" s="218"/>
      <c r="HIX2" s="218"/>
      <c r="HIY2" s="218"/>
      <c r="HIZ2" s="218"/>
      <c r="HJA2" s="218"/>
      <c r="HJB2" s="218"/>
      <c r="HJC2" s="218"/>
      <c r="HJD2" s="218"/>
      <c r="HJE2" s="218"/>
      <c r="HJF2" s="218"/>
      <c r="HJG2" s="218"/>
      <c r="HJH2" s="218"/>
      <c r="HJI2" s="218"/>
      <c r="HJJ2" s="218"/>
      <c r="HJK2" s="218"/>
      <c r="HJL2" s="218"/>
      <c r="HJM2" s="218"/>
      <c r="HJN2" s="218"/>
      <c r="HJO2" s="218"/>
      <c r="HJP2" s="218"/>
      <c r="HJQ2" s="218"/>
      <c r="HJR2" s="218"/>
      <c r="HJS2" s="218"/>
      <c r="HJT2" s="218"/>
      <c r="HJU2" s="218"/>
      <c r="HJV2" s="218"/>
      <c r="HJW2" s="218"/>
      <c r="HJX2" s="218"/>
      <c r="HJY2" s="218"/>
      <c r="HJZ2" s="218"/>
      <c r="HKA2" s="218"/>
      <c r="HKB2" s="218"/>
      <c r="HKC2" s="218"/>
      <c r="HKD2" s="218"/>
      <c r="HKE2" s="218"/>
      <c r="HKF2" s="218"/>
      <c r="HKG2" s="218"/>
      <c r="HKH2" s="218"/>
      <c r="HKI2" s="218"/>
      <c r="HKJ2" s="218"/>
      <c r="HKK2" s="218"/>
      <c r="HKL2" s="218"/>
      <c r="HKM2" s="218"/>
      <c r="HKN2" s="218"/>
      <c r="HKO2" s="218"/>
      <c r="HKP2" s="218"/>
      <c r="HKQ2" s="218"/>
      <c r="HKR2" s="218"/>
      <c r="HKS2" s="218"/>
      <c r="HKT2" s="218"/>
      <c r="HKU2" s="218"/>
      <c r="HKV2" s="218"/>
      <c r="HKW2" s="218"/>
      <c r="HKX2" s="218"/>
      <c r="HKY2" s="218"/>
      <c r="HKZ2" s="218"/>
      <c r="HLA2" s="218"/>
      <c r="HLB2" s="218"/>
      <c r="HLC2" s="218"/>
      <c r="HLD2" s="218"/>
      <c r="HLE2" s="218"/>
      <c r="HLF2" s="218"/>
      <c r="HLG2" s="218"/>
      <c r="HLH2" s="218"/>
      <c r="HLI2" s="218"/>
      <c r="HLJ2" s="218"/>
      <c r="HLK2" s="218"/>
      <c r="HLL2" s="218"/>
      <c r="HLM2" s="218"/>
      <c r="HLN2" s="218"/>
      <c r="HLO2" s="218"/>
      <c r="HLP2" s="218"/>
      <c r="HLQ2" s="218"/>
      <c r="HLR2" s="218"/>
      <c r="HLS2" s="218"/>
      <c r="HLT2" s="218"/>
      <c r="HLU2" s="218"/>
      <c r="HLV2" s="218"/>
      <c r="HLW2" s="218"/>
      <c r="HLX2" s="218"/>
      <c r="HLY2" s="218"/>
      <c r="HLZ2" s="218"/>
      <c r="HMA2" s="218"/>
      <c r="HMB2" s="218"/>
      <c r="HMC2" s="218"/>
      <c r="HMD2" s="218"/>
      <c r="HME2" s="218"/>
      <c r="HMF2" s="218"/>
      <c r="HMG2" s="218"/>
      <c r="HMH2" s="218"/>
      <c r="HMI2" s="218"/>
      <c r="HMJ2" s="218"/>
      <c r="HMK2" s="218"/>
      <c r="HML2" s="218"/>
      <c r="HMM2" s="218"/>
      <c r="HMN2" s="218"/>
      <c r="HMO2" s="218"/>
      <c r="HMP2" s="218"/>
      <c r="HMQ2" s="218"/>
      <c r="HMR2" s="218"/>
      <c r="HMS2" s="218"/>
      <c r="HMT2" s="218"/>
      <c r="HMU2" s="218"/>
      <c r="HMV2" s="218"/>
      <c r="HMW2" s="218"/>
      <c r="HMX2" s="218"/>
      <c r="HMY2" s="218"/>
      <c r="HMZ2" s="218"/>
      <c r="HNA2" s="218"/>
      <c r="HNB2" s="218"/>
      <c r="HNC2" s="218"/>
      <c r="HND2" s="218"/>
      <c r="HNE2" s="218"/>
      <c r="HNF2" s="218"/>
      <c r="HNG2" s="218"/>
      <c r="HNH2" s="218"/>
      <c r="HNI2" s="218"/>
      <c r="HNJ2" s="218"/>
      <c r="HNK2" s="218"/>
      <c r="HNL2" s="218"/>
      <c r="HNM2" s="218"/>
      <c r="HNN2" s="218"/>
      <c r="HNO2" s="218"/>
      <c r="HNP2" s="218"/>
      <c r="HNQ2" s="218"/>
      <c r="HNR2" s="218"/>
      <c r="HNS2" s="218"/>
      <c r="HNT2" s="218"/>
      <c r="HNU2" s="218"/>
      <c r="HNV2" s="218"/>
      <c r="HNW2" s="218"/>
      <c r="HNX2" s="218"/>
      <c r="HNY2" s="218"/>
      <c r="HNZ2" s="218"/>
      <c r="HOA2" s="218"/>
      <c r="HOB2" s="218"/>
      <c r="HOC2" s="218"/>
      <c r="HOD2" s="218"/>
      <c r="HOE2" s="218"/>
      <c r="HOF2" s="218"/>
      <c r="HOG2" s="218"/>
      <c r="HOH2" s="218"/>
      <c r="HOI2" s="218"/>
      <c r="HOJ2" s="218"/>
      <c r="HOK2" s="218"/>
      <c r="HOL2" s="218"/>
      <c r="HOM2" s="218"/>
      <c r="HON2" s="218"/>
      <c r="HOO2" s="218"/>
      <c r="HOP2" s="218"/>
      <c r="HOQ2" s="218"/>
      <c r="HOR2" s="218"/>
      <c r="HOS2" s="218"/>
      <c r="HOT2" s="218"/>
      <c r="HOU2" s="218"/>
      <c r="HOV2" s="218"/>
      <c r="HOW2" s="218"/>
      <c r="HOX2" s="218"/>
      <c r="HOY2" s="218"/>
      <c r="HOZ2" s="218"/>
      <c r="HPA2" s="218"/>
      <c r="HPB2" s="218"/>
      <c r="HPC2" s="218"/>
      <c r="HPD2" s="218"/>
      <c r="HPE2" s="218"/>
      <c r="HPF2" s="218"/>
      <c r="HPG2" s="218"/>
      <c r="HPH2" s="218"/>
      <c r="HPI2" s="218"/>
      <c r="HPJ2" s="218"/>
      <c r="HPK2" s="218"/>
      <c r="HPL2" s="218"/>
      <c r="HPM2" s="218"/>
      <c r="HPN2" s="218"/>
      <c r="HPO2" s="218"/>
      <c r="HPP2" s="218"/>
      <c r="HPQ2" s="218"/>
      <c r="HPR2" s="218"/>
      <c r="HPS2" s="218"/>
      <c r="HPT2" s="218"/>
      <c r="HPU2" s="218"/>
      <c r="HPV2" s="218"/>
      <c r="HPW2" s="218"/>
      <c r="HPX2" s="218"/>
      <c r="HPY2" s="218"/>
      <c r="HPZ2" s="218"/>
      <c r="HQA2" s="218"/>
      <c r="HQB2" s="218"/>
      <c r="HQC2" s="218"/>
      <c r="HQD2" s="218"/>
      <c r="HQE2" s="218"/>
      <c r="HQF2" s="218"/>
      <c r="HQG2" s="218"/>
      <c r="HQH2" s="218"/>
      <c r="HQI2" s="218"/>
      <c r="HQJ2" s="218"/>
      <c r="HQK2" s="218"/>
      <c r="HQL2" s="218"/>
      <c r="HQM2" s="218"/>
      <c r="HQN2" s="218"/>
      <c r="HQO2" s="218"/>
      <c r="HQP2" s="218"/>
      <c r="HQQ2" s="218"/>
      <c r="HQR2" s="218"/>
      <c r="HQS2" s="218"/>
      <c r="HQT2" s="218"/>
      <c r="HQU2" s="218"/>
      <c r="HQV2" s="218"/>
      <c r="HQW2" s="218"/>
      <c r="HQX2" s="218"/>
      <c r="HQY2" s="218"/>
      <c r="HQZ2" s="218"/>
      <c r="HRA2" s="218"/>
      <c r="HRB2" s="218"/>
      <c r="HRC2" s="218"/>
      <c r="HRD2" s="218"/>
      <c r="HRE2" s="218"/>
      <c r="HRF2" s="218"/>
      <c r="HRG2" s="218"/>
      <c r="HRH2" s="218"/>
      <c r="HRI2" s="218"/>
      <c r="HRJ2" s="218"/>
      <c r="HRK2" s="218"/>
      <c r="HRL2" s="218"/>
      <c r="HRM2" s="218"/>
      <c r="HRN2" s="218"/>
      <c r="HRO2" s="218"/>
      <c r="HRP2" s="218"/>
      <c r="HRQ2" s="218"/>
      <c r="HRR2" s="218"/>
      <c r="HRS2" s="218"/>
      <c r="HRT2" s="218"/>
      <c r="HRU2" s="218"/>
      <c r="HRV2" s="218"/>
      <c r="HRW2" s="218"/>
      <c r="HRX2" s="218"/>
      <c r="HRY2" s="218"/>
      <c r="HRZ2" s="218"/>
      <c r="HSA2" s="218"/>
      <c r="HSB2" s="218"/>
      <c r="HSC2" s="218"/>
      <c r="HSD2" s="218"/>
      <c r="HSE2" s="218"/>
      <c r="HSF2" s="218"/>
      <c r="HSG2" s="218"/>
      <c r="HSH2" s="218"/>
      <c r="HSI2" s="218"/>
      <c r="HSJ2" s="218"/>
      <c r="HSK2" s="218"/>
      <c r="HSL2" s="218"/>
      <c r="HSM2" s="218"/>
      <c r="HSN2" s="218"/>
      <c r="HSO2" s="218"/>
      <c r="HSP2" s="218"/>
      <c r="HSQ2" s="218"/>
      <c r="HSR2" s="218"/>
      <c r="HSS2" s="218"/>
      <c r="HST2" s="218"/>
      <c r="HSU2" s="218"/>
      <c r="HSV2" s="218"/>
      <c r="HSW2" s="218"/>
      <c r="HSX2" s="218"/>
      <c r="HSY2" s="218"/>
      <c r="HSZ2" s="218"/>
      <c r="HTA2" s="218"/>
      <c r="HTB2" s="218"/>
      <c r="HTC2" s="218"/>
      <c r="HTD2" s="218"/>
      <c r="HTE2" s="218"/>
      <c r="HTF2" s="218"/>
      <c r="HTG2" s="218"/>
      <c r="HTH2" s="218"/>
      <c r="HTI2" s="218"/>
      <c r="HTJ2" s="218"/>
      <c r="HTK2" s="218"/>
      <c r="HTL2" s="218"/>
      <c r="HTM2" s="218"/>
      <c r="HTN2" s="218"/>
      <c r="HTO2" s="218"/>
      <c r="HTP2" s="218"/>
      <c r="HTQ2" s="218"/>
      <c r="HTR2" s="218"/>
      <c r="HTS2" s="218"/>
      <c r="HTT2" s="218"/>
      <c r="HTU2" s="218"/>
      <c r="HTV2" s="218"/>
      <c r="HTW2" s="218"/>
      <c r="HTX2" s="218"/>
      <c r="HTY2" s="218"/>
      <c r="HTZ2" s="218"/>
      <c r="HUA2" s="218"/>
      <c r="HUB2" s="218"/>
      <c r="HUC2" s="218"/>
      <c r="HUD2" s="218"/>
      <c r="HUE2" s="218"/>
      <c r="HUF2" s="218"/>
      <c r="HUG2" s="218"/>
      <c r="HUH2" s="218"/>
      <c r="HUI2" s="218"/>
      <c r="HUJ2" s="218"/>
      <c r="HUK2" s="218"/>
      <c r="HUL2" s="218"/>
      <c r="HUM2" s="218"/>
      <c r="HUN2" s="218"/>
      <c r="HUO2" s="218"/>
      <c r="HUP2" s="218"/>
      <c r="HUQ2" s="218"/>
      <c r="HUR2" s="218"/>
      <c r="HUS2" s="218"/>
      <c r="HUT2" s="218"/>
      <c r="HUU2" s="218"/>
      <c r="HUV2" s="218"/>
      <c r="HUW2" s="218"/>
      <c r="HUX2" s="218"/>
      <c r="HUY2" s="218"/>
      <c r="HUZ2" s="218"/>
      <c r="HVA2" s="218"/>
      <c r="HVB2" s="218"/>
      <c r="HVC2" s="218"/>
      <c r="HVD2" s="218"/>
      <c r="HVE2" s="218"/>
      <c r="HVF2" s="218"/>
      <c r="HVG2" s="218"/>
      <c r="HVH2" s="218"/>
      <c r="HVI2" s="218"/>
      <c r="HVJ2" s="218"/>
      <c r="HVK2" s="218"/>
      <c r="HVL2" s="218"/>
      <c r="HVM2" s="218"/>
      <c r="HVN2" s="218"/>
      <c r="HVO2" s="218"/>
      <c r="HVP2" s="218"/>
      <c r="HVQ2" s="218"/>
      <c r="HVR2" s="218"/>
      <c r="HVS2" s="218"/>
      <c r="HVT2" s="218"/>
      <c r="HVU2" s="218"/>
      <c r="HVV2" s="218"/>
      <c r="HVW2" s="218"/>
      <c r="HVX2" s="218"/>
      <c r="HVY2" s="218"/>
      <c r="HVZ2" s="218"/>
      <c r="HWA2" s="218"/>
      <c r="HWB2" s="218"/>
      <c r="HWC2" s="218"/>
      <c r="HWD2" s="218"/>
      <c r="HWE2" s="218"/>
      <c r="HWF2" s="218"/>
      <c r="HWG2" s="218"/>
      <c r="HWH2" s="218"/>
      <c r="HWI2" s="218"/>
      <c r="HWJ2" s="218"/>
      <c r="HWK2" s="218"/>
      <c r="HWL2" s="218"/>
      <c r="HWM2" s="218"/>
      <c r="HWN2" s="218"/>
      <c r="HWO2" s="218"/>
      <c r="HWP2" s="218"/>
      <c r="HWQ2" s="218"/>
      <c r="HWR2" s="218"/>
      <c r="HWS2" s="218"/>
      <c r="HWT2" s="218"/>
      <c r="HWU2" s="218"/>
      <c r="HWV2" s="218"/>
      <c r="HWW2" s="218"/>
      <c r="HWX2" s="218"/>
      <c r="HWY2" s="218"/>
      <c r="HWZ2" s="218"/>
      <c r="HXA2" s="218"/>
      <c r="HXB2" s="218"/>
      <c r="HXC2" s="218"/>
      <c r="HXD2" s="218"/>
      <c r="HXE2" s="218"/>
      <c r="HXF2" s="218"/>
      <c r="HXG2" s="218"/>
      <c r="HXH2" s="218"/>
      <c r="HXI2" s="218"/>
      <c r="HXJ2" s="218"/>
      <c r="HXK2" s="218"/>
      <c r="HXL2" s="218"/>
      <c r="HXM2" s="218"/>
      <c r="HXN2" s="218"/>
      <c r="HXO2" s="218"/>
      <c r="HXP2" s="218"/>
      <c r="HXQ2" s="218"/>
      <c r="HXR2" s="218"/>
      <c r="HXS2" s="218"/>
      <c r="HXT2" s="218"/>
      <c r="HXU2" s="218"/>
      <c r="HXV2" s="218"/>
      <c r="HXW2" s="218"/>
      <c r="HXX2" s="218"/>
      <c r="HXY2" s="218"/>
      <c r="HXZ2" s="218"/>
      <c r="HYA2" s="218"/>
      <c r="HYB2" s="218"/>
      <c r="HYC2" s="218"/>
      <c r="HYD2" s="218"/>
      <c r="HYE2" s="218"/>
      <c r="HYF2" s="218"/>
      <c r="HYG2" s="218"/>
      <c r="HYH2" s="218"/>
      <c r="HYI2" s="218"/>
      <c r="HYJ2" s="218"/>
      <c r="HYK2" s="218"/>
      <c r="HYL2" s="218"/>
      <c r="HYM2" s="218"/>
      <c r="HYN2" s="218"/>
      <c r="HYO2" s="218"/>
      <c r="HYP2" s="218"/>
      <c r="HYQ2" s="218"/>
      <c r="HYR2" s="218"/>
      <c r="HYS2" s="218"/>
      <c r="HYT2" s="218"/>
      <c r="HYU2" s="218"/>
      <c r="HYV2" s="218"/>
      <c r="HYW2" s="218"/>
      <c r="HYX2" s="218"/>
      <c r="HYY2" s="218"/>
      <c r="HYZ2" s="218"/>
      <c r="HZA2" s="218"/>
      <c r="HZB2" s="218"/>
      <c r="HZC2" s="218"/>
      <c r="HZD2" s="218"/>
      <c r="HZE2" s="218"/>
      <c r="HZF2" s="218"/>
      <c r="HZG2" s="218"/>
      <c r="HZH2" s="218"/>
      <c r="HZI2" s="218"/>
      <c r="HZJ2" s="218"/>
      <c r="HZK2" s="218"/>
      <c r="HZL2" s="218"/>
      <c r="HZM2" s="218"/>
      <c r="HZN2" s="218"/>
      <c r="HZO2" s="218"/>
      <c r="HZP2" s="218"/>
      <c r="HZQ2" s="218"/>
      <c r="HZR2" s="218"/>
      <c r="HZS2" s="218"/>
      <c r="HZT2" s="218"/>
      <c r="HZU2" s="218"/>
      <c r="HZV2" s="218"/>
      <c r="HZW2" s="218"/>
      <c r="HZX2" s="218"/>
      <c r="HZY2" s="218"/>
      <c r="HZZ2" s="218"/>
      <c r="IAA2" s="218"/>
      <c r="IAB2" s="218"/>
      <c r="IAC2" s="218"/>
      <c r="IAD2" s="218"/>
      <c r="IAE2" s="218"/>
      <c r="IAF2" s="218"/>
      <c r="IAG2" s="218"/>
      <c r="IAH2" s="218"/>
      <c r="IAI2" s="218"/>
      <c r="IAJ2" s="218"/>
      <c r="IAK2" s="218"/>
      <c r="IAL2" s="218"/>
      <c r="IAM2" s="218"/>
      <c r="IAN2" s="218"/>
      <c r="IAO2" s="218"/>
      <c r="IAP2" s="218"/>
      <c r="IAQ2" s="218"/>
      <c r="IAR2" s="218"/>
      <c r="IAS2" s="218"/>
      <c r="IAT2" s="218"/>
      <c r="IAU2" s="218"/>
      <c r="IAV2" s="218"/>
      <c r="IAW2" s="218"/>
      <c r="IAX2" s="218"/>
      <c r="IAY2" s="218"/>
      <c r="IAZ2" s="218"/>
      <c r="IBA2" s="218"/>
      <c r="IBB2" s="218"/>
      <c r="IBC2" s="218"/>
      <c r="IBD2" s="218"/>
      <c r="IBE2" s="218"/>
      <c r="IBF2" s="218"/>
      <c r="IBG2" s="218"/>
      <c r="IBH2" s="218"/>
      <c r="IBI2" s="218"/>
      <c r="IBJ2" s="218"/>
      <c r="IBK2" s="218"/>
      <c r="IBL2" s="218"/>
      <c r="IBM2" s="218"/>
      <c r="IBN2" s="218"/>
      <c r="IBO2" s="218"/>
      <c r="IBP2" s="218"/>
      <c r="IBQ2" s="218"/>
      <c r="IBR2" s="218"/>
      <c r="IBS2" s="218"/>
      <c r="IBT2" s="218"/>
      <c r="IBU2" s="218"/>
      <c r="IBV2" s="218"/>
      <c r="IBW2" s="218"/>
      <c r="IBX2" s="218"/>
      <c r="IBY2" s="218"/>
      <c r="IBZ2" s="218"/>
      <c r="ICA2" s="218"/>
      <c r="ICB2" s="218"/>
      <c r="ICC2" s="218"/>
      <c r="ICD2" s="218"/>
      <c r="ICE2" s="218"/>
      <c r="ICF2" s="218"/>
      <c r="ICG2" s="218"/>
      <c r="ICH2" s="218"/>
      <c r="ICI2" s="218"/>
      <c r="ICJ2" s="218"/>
      <c r="ICK2" s="218"/>
      <c r="ICL2" s="218"/>
      <c r="ICM2" s="218"/>
      <c r="ICN2" s="218"/>
      <c r="ICO2" s="218"/>
      <c r="ICP2" s="218"/>
      <c r="ICQ2" s="218"/>
      <c r="ICR2" s="218"/>
      <c r="ICS2" s="218"/>
      <c r="ICT2" s="218"/>
      <c r="ICU2" s="218"/>
      <c r="ICV2" s="218"/>
      <c r="ICW2" s="218"/>
      <c r="ICX2" s="218"/>
      <c r="ICY2" s="218"/>
      <c r="ICZ2" s="218"/>
      <c r="IDA2" s="218"/>
      <c r="IDB2" s="218"/>
      <c r="IDC2" s="218"/>
      <c r="IDD2" s="218"/>
      <c r="IDE2" s="218"/>
      <c r="IDF2" s="218"/>
      <c r="IDG2" s="218"/>
      <c r="IDH2" s="218"/>
      <c r="IDI2" s="218"/>
      <c r="IDJ2" s="218"/>
      <c r="IDK2" s="218"/>
      <c r="IDL2" s="218"/>
      <c r="IDM2" s="218"/>
      <c r="IDN2" s="218"/>
      <c r="IDO2" s="218"/>
      <c r="IDP2" s="218"/>
      <c r="IDQ2" s="218"/>
      <c r="IDR2" s="218"/>
      <c r="IDS2" s="218"/>
      <c r="IDT2" s="218"/>
      <c r="IDU2" s="218"/>
      <c r="IDV2" s="218"/>
      <c r="IDW2" s="218"/>
      <c r="IDX2" s="218"/>
      <c r="IDY2" s="218"/>
      <c r="IDZ2" s="218"/>
      <c r="IEA2" s="218"/>
      <c r="IEB2" s="218"/>
      <c r="IEC2" s="218"/>
      <c r="IED2" s="218"/>
      <c r="IEE2" s="218"/>
      <c r="IEF2" s="218"/>
      <c r="IEG2" s="218"/>
      <c r="IEH2" s="218"/>
      <c r="IEI2" s="218"/>
      <c r="IEJ2" s="218"/>
      <c r="IEK2" s="218"/>
      <c r="IEL2" s="218"/>
      <c r="IEM2" s="218"/>
      <c r="IEN2" s="218"/>
      <c r="IEO2" s="218"/>
      <c r="IEP2" s="218"/>
      <c r="IEQ2" s="218"/>
      <c r="IER2" s="218"/>
      <c r="IES2" s="218"/>
      <c r="IET2" s="218"/>
      <c r="IEU2" s="218"/>
      <c r="IEV2" s="218"/>
      <c r="IEW2" s="218"/>
      <c r="IEX2" s="218"/>
      <c r="IEY2" s="218"/>
      <c r="IEZ2" s="218"/>
      <c r="IFA2" s="218"/>
      <c r="IFB2" s="218"/>
      <c r="IFC2" s="218"/>
      <c r="IFD2" s="218"/>
      <c r="IFE2" s="218"/>
      <c r="IFF2" s="218"/>
      <c r="IFG2" s="218"/>
      <c r="IFH2" s="218"/>
      <c r="IFI2" s="218"/>
      <c r="IFJ2" s="218"/>
      <c r="IFK2" s="218"/>
      <c r="IFL2" s="218"/>
      <c r="IFM2" s="218"/>
      <c r="IFN2" s="218"/>
      <c r="IFO2" s="218"/>
      <c r="IFP2" s="218"/>
      <c r="IFQ2" s="218"/>
      <c r="IFR2" s="218"/>
      <c r="IFS2" s="218"/>
      <c r="IFT2" s="218"/>
      <c r="IFU2" s="218"/>
      <c r="IFV2" s="218"/>
      <c r="IFW2" s="218"/>
      <c r="IFX2" s="218"/>
      <c r="IFY2" s="218"/>
      <c r="IFZ2" s="218"/>
      <c r="IGA2" s="218"/>
      <c r="IGB2" s="218"/>
      <c r="IGC2" s="218"/>
      <c r="IGD2" s="218"/>
      <c r="IGE2" s="218"/>
      <c r="IGF2" s="218"/>
      <c r="IGG2" s="218"/>
      <c r="IGH2" s="218"/>
      <c r="IGI2" s="218"/>
      <c r="IGJ2" s="218"/>
      <c r="IGK2" s="218"/>
      <c r="IGL2" s="218"/>
      <c r="IGM2" s="218"/>
      <c r="IGN2" s="218"/>
      <c r="IGO2" s="218"/>
      <c r="IGP2" s="218"/>
      <c r="IGQ2" s="218"/>
      <c r="IGR2" s="218"/>
      <c r="IGS2" s="218"/>
      <c r="IGT2" s="218"/>
      <c r="IGU2" s="218"/>
      <c r="IGV2" s="218"/>
      <c r="IGW2" s="218"/>
      <c r="IGX2" s="218"/>
      <c r="IGY2" s="218"/>
      <c r="IGZ2" s="218"/>
      <c r="IHA2" s="218"/>
      <c r="IHB2" s="218"/>
      <c r="IHC2" s="218"/>
      <c r="IHD2" s="218"/>
      <c r="IHE2" s="218"/>
      <c r="IHF2" s="218"/>
      <c r="IHG2" s="218"/>
      <c r="IHH2" s="218"/>
      <c r="IHI2" s="218"/>
      <c r="IHJ2" s="218"/>
      <c r="IHK2" s="218"/>
      <c r="IHL2" s="218"/>
      <c r="IHM2" s="218"/>
      <c r="IHN2" s="218"/>
      <c r="IHO2" s="218"/>
      <c r="IHP2" s="218"/>
      <c r="IHQ2" s="218"/>
      <c r="IHR2" s="218"/>
      <c r="IHS2" s="218"/>
      <c r="IHT2" s="218"/>
      <c r="IHU2" s="218"/>
      <c r="IHV2" s="218"/>
      <c r="IHW2" s="218"/>
      <c r="IHX2" s="218"/>
      <c r="IHY2" s="218"/>
      <c r="IHZ2" s="218"/>
      <c r="IIA2" s="218"/>
      <c r="IIB2" s="218"/>
      <c r="IIC2" s="218"/>
      <c r="IID2" s="218"/>
      <c r="IIE2" s="218"/>
      <c r="IIF2" s="218"/>
      <c r="IIG2" s="218"/>
      <c r="IIH2" s="218"/>
      <c r="III2" s="218"/>
      <c r="IIJ2" s="218"/>
      <c r="IIK2" s="218"/>
      <c r="IIL2" s="218"/>
      <c r="IIM2" s="218"/>
      <c r="IIN2" s="218"/>
      <c r="IIO2" s="218"/>
      <c r="IIP2" s="218"/>
      <c r="IIQ2" s="218"/>
      <c r="IIR2" s="218"/>
      <c r="IIS2" s="218"/>
      <c r="IIT2" s="218"/>
      <c r="IIU2" s="218"/>
      <c r="IIV2" s="218"/>
      <c r="IIW2" s="218"/>
      <c r="IIX2" s="218"/>
      <c r="IIY2" s="218"/>
      <c r="IIZ2" s="218"/>
      <c r="IJA2" s="218"/>
      <c r="IJB2" s="218"/>
      <c r="IJC2" s="218"/>
      <c r="IJD2" s="218"/>
      <c r="IJE2" s="218"/>
      <c r="IJF2" s="218"/>
      <c r="IJG2" s="218"/>
      <c r="IJH2" s="218"/>
      <c r="IJI2" s="218"/>
      <c r="IJJ2" s="218"/>
      <c r="IJK2" s="218"/>
      <c r="IJL2" s="218"/>
      <c r="IJM2" s="218"/>
      <c r="IJN2" s="218"/>
      <c r="IJO2" s="218"/>
      <c r="IJP2" s="218"/>
      <c r="IJQ2" s="218"/>
      <c r="IJR2" s="218"/>
      <c r="IJS2" s="218"/>
      <c r="IJT2" s="218"/>
      <c r="IJU2" s="218"/>
      <c r="IJV2" s="218"/>
      <c r="IJW2" s="218"/>
      <c r="IJX2" s="218"/>
      <c r="IJY2" s="218"/>
      <c r="IJZ2" s="218"/>
      <c r="IKA2" s="218"/>
      <c r="IKB2" s="218"/>
      <c r="IKC2" s="218"/>
      <c r="IKD2" s="218"/>
      <c r="IKE2" s="218"/>
      <c r="IKF2" s="218"/>
      <c r="IKG2" s="218"/>
      <c r="IKH2" s="218"/>
      <c r="IKI2" s="218"/>
      <c r="IKJ2" s="218"/>
      <c r="IKK2" s="218"/>
      <c r="IKL2" s="218"/>
      <c r="IKM2" s="218"/>
      <c r="IKN2" s="218"/>
      <c r="IKO2" s="218"/>
      <c r="IKP2" s="218"/>
      <c r="IKQ2" s="218"/>
      <c r="IKR2" s="218"/>
      <c r="IKS2" s="218"/>
      <c r="IKT2" s="218"/>
      <c r="IKU2" s="218"/>
      <c r="IKV2" s="218"/>
      <c r="IKW2" s="218"/>
      <c r="IKX2" s="218"/>
      <c r="IKY2" s="218"/>
      <c r="IKZ2" s="218"/>
      <c r="ILA2" s="218"/>
      <c r="ILB2" s="218"/>
      <c r="ILC2" s="218"/>
      <c r="ILD2" s="218"/>
      <c r="ILE2" s="218"/>
      <c r="ILF2" s="218"/>
      <c r="ILG2" s="218"/>
      <c r="ILH2" s="218"/>
      <c r="ILI2" s="218"/>
      <c r="ILJ2" s="218"/>
      <c r="ILK2" s="218"/>
      <c r="ILL2" s="218"/>
      <c r="ILM2" s="218"/>
      <c r="ILN2" s="218"/>
      <c r="ILO2" s="218"/>
      <c r="ILP2" s="218"/>
      <c r="ILQ2" s="218"/>
      <c r="ILR2" s="218"/>
      <c r="ILS2" s="218"/>
      <c r="ILT2" s="218"/>
      <c r="ILU2" s="218"/>
      <c r="ILV2" s="218"/>
      <c r="ILW2" s="218"/>
      <c r="ILX2" s="218"/>
      <c r="ILY2" s="218"/>
      <c r="ILZ2" s="218"/>
      <c r="IMA2" s="218"/>
      <c r="IMB2" s="218"/>
      <c r="IMC2" s="218"/>
      <c r="IMD2" s="218"/>
      <c r="IME2" s="218"/>
      <c r="IMF2" s="218"/>
      <c r="IMG2" s="218"/>
      <c r="IMH2" s="218"/>
      <c r="IMI2" s="218"/>
      <c r="IMJ2" s="218"/>
      <c r="IMK2" s="218"/>
      <c r="IML2" s="218"/>
      <c r="IMM2" s="218"/>
      <c r="IMN2" s="218"/>
      <c r="IMO2" s="218"/>
      <c r="IMP2" s="218"/>
      <c r="IMQ2" s="218"/>
      <c r="IMR2" s="218"/>
      <c r="IMS2" s="218"/>
      <c r="IMT2" s="218"/>
      <c r="IMU2" s="218"/>
      <c r="IMV2" s="218"/>
      <c r="IMW2" s="218"/>
      <c r="IMX2" s="218"/>
      <c r="IMY2" s="218"/>
      <c r="IMZ2" s="218"/>
      <c r="INA2" s="218"/>
      <c r="INB2" s="218"/>
      <c r="INC2" s="218"/>
      <c r="IND2" s="218"/>
      <c r="INE2" s="218"/>
      <c r="INF2" s="218"/>
      <c r="ING2" s="218"/>
      <c r="INH2" s="218"/>
      <c r="INI2" s="218"/>
      <c r="INJ2" s="218"/>
      <c r="INK2" s="218"/>
      <c r="INL2" s="218"/>
      <c r="INM2" s="218"/>
      <c r="INN2" s="218"/>
      <c r="INO2" s="218"/>
      <c r="INP2" s="218"/>
      <c r="INQ2" s="218"/>
      <c r="INR2" s="218"/>
      <c r="INS2" s="218"/>
      <c r="INT2" s="218"/>
      <c r="INU2" s="218"/>
      <c r="INV2" s="218"/>
      <c r="INW2" s="218"/>
      <c r="INX2" s="218"/>
      <c r="INY2" s="218"/>
      <c r="INZ2" s="218"/>
      <c r="IOA2" s="218"/>
      <c r="IOB2" s="218"/>
      <c r="IOC2" s="218"/>
      <c r="IOD2" s="218"/>
      <c r="IOE2" s="218"/>
      <c r="IOF2" s="218"/>
      <c r="IOG2" s="218"/>
      <c r="IOH2" s="218"/>
      <c r="IOI2" s="218"/>
      <c r="IOJ2" s="218"/>
      <c r="IOK2" s="218"/>
      <c r="IOL2" s="218"/>
      <c r="IOM2" s="218"/>
      <c r="ION2" s="218"/>
      <c r="IOO2" s="218"/>
      <c r="IOP2" s="218"/>
      <c r="IOQ2" s="218"/>
      <c r="IOR2" s="218"/>
      <c r="IOS2" s="218"/>
      <c r="IOT2" s="218"/>
      <c r="IOU2" s="218"/>
      <c r="IOV2" s="218"/>
      <c r="IOW2" s="218"/>
      <c r="IOX2" s="218"/>
      <c r="IOY2" s="218"/>
      <c r="IOZ2" s="218"/>
      <c r="IPA2" s="218"/>
      <c r="IPB2" s="218"/>
      <c r="IPC2" s="218"/>
      <c r="IPD2" s="218"/>
      <c r="IPE2" s="218"/>
      <c r="IPF2" s="218"/>
      <c r="IPG2" s="218"/>
      <c r="IPH2" s="218"/>
      <c r="IPI2" s="218"/>
      <c r="IPJ2" s="218"/>
      <c r="IPK2" s="218"/>
      <c r="IPL2" s="218"/>
      <c r="IPM2" s="218"/>
      <c r="IPN2" s="218"/>
      <c r="IPO2" s="218"/>
      <c r="IPP2" s="218"/>
      <c r="IPQ2" s="218"/>
      <c r="IPR2" s="218"/>
      <c r="IPS2" s="218"/>
      <c r="IPT2" s="218"/>
      <c r="IPU2" s="218"/>
      <c r="IPV2" s="218"/>
      <c r="IPW2" s="218"/>
      <c r="IPX2" s="218"/>
      <c r="IPY2" s="218"/>
      <c r="IPZ2" s="218"/>
      <c r="IQA2" s="218"/>
      <c r="IQB2" s="218"/>
      <c r="IQC2" s="218"/>
      <c r="IQD2" s="218"/>
      <c r="IQE2" s="218"/>
      <c r="IQF2" s="218"/>
      <c r="IQG2" s="218"/>
      <c r="IQH2" s="218"/>
      <c r="IQI2" s="218"/>
      <c r="IQJ2" s="218"/>
      <c r="IQK2" s="218"/>
      <c r="IQL2" s="218"/>
      <c r="IQM2" s="218"/>
      <c r="IQN2" s="218"/>
      <c r="IQO2" s="218"/>
      <c r="IQP2" s="218"/>
      <c r="IQQ2" s="218"/>
      <c r="IQR2" s="218"/>
      <c r="IQS2" s="218"/>
      <c r="IQT2" s="218"/>
      <c r="IQU2" s="218"/>
      <c r="IQV2" s="218"/>
      <c r="IQW2" s="218"/>
      <c r="IQX2" s="218"/>
      <c r="IQY2" s="218"/>
      <c r="IQZ2" s="218"/>
      <c r="IRA2" s="218"/>
      <c r="IRB2" s="218"/>
      <c r="IRC2" s="218"/>
      <c r="IRD2" s="218"/>
      <c r="IRE2" s="218"/>
      <c r="IRF2" s="218"/>
      <c r="IRG2" s="218"/>
      <c r="IRH2" s="218"/>
      <c r="IRI2" s="218"/>
      <c r="IRJ2" s="218"/>
      <c r="IRK2" s="218"/>
      <c r="IRL2" s="218"/>
      <c r="IRM2" s="218"/>
      <c r="IRN2" s="218"/>
      <c r="IRO2" s="218"/>
      <c r="IRP2" s="218"/>
      <c r="IRQ2" s="218"/>
      <c r="IRR2" s="218"/>
      <c r="IRS2" s="218"/>
      <c r="IRT2" s="218"/>
      <c r="IRU2" s="218"/>
      <c r="IRV2" s="218"/>
      <c r="IRW2" s="218"/>
      <c r="IRX2" s="218"/>
      <c r="IRY2" s="218"/>
      <c r="IRZ2" s="218"/>
      <c r="ISA2" s="218"/>
      <c r="ISB2" s="218"/>
      <c r="ISC2" s="218"/>
      <c r="ISD2" s="218"/>
      <c r="ISE2" s="218"/>
      <c r="ISF2" s="218"/>
      <c r="ISG2" s="218"/>
      <c r="ISH2" s="218"/>
      <c r="ISI2" s="218"/>
      <c r="ISJ2" s="218"/>
      <c r="ISK2" s="218"/>
      <c r="ISL2" s="218"/>
      <c r="ISM2" s="218"/>
      <c r="ISN2" s="218"/>
      <c r="ISO2" s="218"/>
      <c r="ISP2" s="218"/>
      <c r="ISQ2" s="218"/>
      <c r="ISR2" s="218"/>
      <c r="ISS2" s="218"/>
      <c r="IST2" s="218"/>
      <c r="ISU2" s="218"/>
      <c r="ISV2" s="218"/>
      <c r="ISW2" s="218"/>
      <c r="ISX2" s="218"/>
      <c r="ISY2" s="218"/>
      <c r="ISZ2" s="218"/>
      <c r="ITA2" s="218"/>
      <c r="ITB2" s="218"/>
      <c r="ITC2" s="218"/>
      <c r="ITD2" s="218"/>
      <c r="ITE2" s="218"/>
      <c r="ITF2" s="218"/>
      <c r="ITG2" s="218"/>
      <c r="ITH2" s="218"/>
      <c r="ITI2" s="218"/>
      <c r="ITJ2" s="218"/>
      <c r="ITK2" s="218"/>
      <c r="ITL2" s="218"/>
      <c r="ITM2" s="218"/>
      <c r="ITN2" s="218"/>
      <c r="ITO2" s="218"/>
      <c r="ITP2" s="218"/>
      <c r="ITQ2" s="218"/>
      <c r="ITR2" s="218"/>
      <c r="ITS2" s="218"/>
      <c r="ITT2" s="218"/>
      <c r="ITU2" s="218"/>
      <c r="ITV2" s="218"/>
      <c r="ITW2" s="218"/>
      <c r="ITX2" s="218"/>
      <c r="ITY2" s="218"/>
      <c r="ITZ2" s="218"/>
      <c r="IUA2" s="218"/>
      <c r="IUB2" s="218"/>
      <c r="IUC2" s="218"/>
      <c r="IUD2" s="218"/>
      <c r="IUE2" s="218"/>
      <c r="IUF2" s="218"/>
      <c r="IUG2" s="218"/>
      <c r="IUH2" s="218"/>
      <c r="IUI2" s="218"/>
      <c r="IUJ2" s="218"/>
      <c r="IUK2" s="218"/>
      <c r="IUL2" s="218"/>
      <c r="IUM2" s="218"/>
      <c r="IUN2" s="218"/>
      <c r="IUO2" s="218"/>
      <c r="IUP2" s="218"/>
      <c r="IUQ2" s="218"/>
      <c r="IUR2" s="218"/>
      <c r="IUS2" s="218"/>
      <c r="IUT2" s="218"/>
      <c r="IUU2" s="218"/>
      <c r="IUV2" s="218"/>
      <c r="IUW2" s="218"/>
      <c r="IUX2" s="218"/>
      <c r="IUY2" s="218"/>
      <c r="IUZ2" s="218"/>
      <c r="IVA2" s="218"/>
      <c r="IVB2" s="218"/>
      <c r="IVC2" s="218"/>
      <c r="IVD2" s="218"/>
      <c r="IVE2" s="218"/>
      <c r="IVF2" s="218"/>
      <c r="IVG2" s="218"/>
      <c r="IVH2" s="218"/>
      <c r="IVI2" s="218"/>
      <c r="IVJ2" s="218"/>
      <c r="IVK2" s="218"/>
      <c r="IVL2" s="218"/>
      <c r="IVM2" s="218"/>
      <c r="IVN2" s="218"/>
      <c r="IVO2" s="218"/>
      <c r="IVP2" s="218"/>
      <c r="IVQ2" s="218"/>
      <c r="IVR2" s="218"/>
      <c r="IVS2" s="218"/>
      <c r="IVT2" s="218"/>
      <c r="IVU2" s="218"/>
      <c r="IVV2" s="218"/>
      <c r="IVW2" s="218"/>
      <c r="IVX2" s="218"/>
      <c r="IVY2" s="218"/>
      <c r="IVZ2" s="218"/>
      <c r="IWA2" s="218"/>
      <c r="IWB2" s="218"/>
      <c r="IWC2" s="218"/>
      <c r="IWD2" s="218"/>
      <c r="IWE2" s="218"/>
      <c r="IWF2" s="218"/>
      <c r="IWG2" s="218"/>
      <c r="IWH2" s="218"/>
      <c r="IWI2" s="218"/>
      <c r="IWJ2" s="218"/>
      <c r="IWK2" s="218"/>
      <c r="IWL2" s="218"/>
      <c r="IWM2" s="218"/>
      <c r="IWN2" s="218"/>
      <c r="IWO2" s="218"/>
      <c r="IWP2" s="218"/>
      <c r="IWQ2" s="218"/>
      <c r="IWR2" s="218"/>
      <c r="IWS2" s="218"/>
      <c r="IWT2" s="218"/>
      <c r="IWU2" s="218"/>
      <c r="IWV2" s="218"/>
      <c r="IWW2" s="218"/>
      <c r="IWX2" s="218"/>
      <c r="IWY2" s="218"/>
      <c r="IWZ2" s="218"/>
      <c r="IXA2" s="218"/>
      <c r="IXB2" s="218"/>
      <c r="IXC2" s="218"/>
      <c r="IXD2" s="218"/>
      <c r="IXE2" s="218"/>
      <c r="IXF2" s="218"/>
      <c r="IXG2" s="218"/>
      <c r="IXH2" s="218"/>
      <c r="IXI2" s="218"/>
      <c r="IXJ2" s="218"/>
      <c r="IXK2" s="218"/>
      <c r="IXL2" s="218"/>
      <c r="IXM2" s="218"/>
      <c r="IXN2" s="218"/>
      <c r="IXO2" s="218"/>
      <c r="IXP2" s="218"/>
      <c r="IXQ2" s="218"/>
      <c r="IXR2" s="218"/>
      <c r="IXS2" s="218"/>
      <c r="IXT2" s="218"/>
      <c r="IXU2" s="218"/>
      <c r="IXV2" s="218"/>
      <c r="IXW2" s="218"/>
      <c r="IXX2" s="218"/>
      <c r="IXY2" s="218"/>
      <c r="IXZ2" s="218"/>
      <c r="IYA2" s="218"/>
      <c r="IYB2" s="218"/>
      <c r="IYC2" s="218"/>
      <c r="IYD2" s="218"/>
      <c r="IYE2" s="218"/>
      <c r="IYF2" s="218"/>
      <c r="IYG2" s="218"/>
      <c r="IYH2" s="218"/>
      <c r="IYI2" s="218"/>
      <c r="IYJ2" s="218"/>
      <c r="IYK2" s="218"/>
      <c r="IYL2" s="218"/>
      <c r="IYM2" s="218"/>
      <c r="IYN2" s="218"/>
      <c r="IYO2" s="218"/>
      <c r="IYP2" s="218"/>
      <c r="IYQ2" s="218"/>
      <c r="IYR2" s="218"/>
      <c r="IYS2" s="218"/>
      <c r="IYT2" s="218"/>
      <c r="IYU2" s="218"/>
      <c r="IYV2" s="218"/>
      <c r="IYW2" s="218"/>
      <c r="IYX2" s="218"/>
      <c r="IYY2" s="218"/>
      <c r="IYZ2" s="218"/>
      <c r="IZA2" s="218"/>
      <c r="IZB2" s="218"/>
      <c r="IZC2" s="218"/>
      <c r="IZD2" s="218"/>
      <c r="IZE2" s="218"/>
      <c r="IZF2" s="218"/>
      <c r="IZG2" s="218"/>
      <c r="IZH2" s="218"/>
      <c r="IZI2" s="218"/>
      <c r="IZJ2" s="218"/>
      <c r="IZK2" s="218"/>
      <c r="IZL2" s="218"/>
      <c r="IZM2" s="218"/>
      <c r="IZN2" s="218"/>
      <c r="IZO2" s="218"/>
      <c r="IZP2" s="218"/>
      <c r="IZQ2" s="218"/>
      <c r="IZR2" s="218"/>
      <c r="IZS2" s="218"/>
      <c r="IZT2" s="218"/>
      <c r="IZU2" s="218"/>
      <c r="IZV2" s="218"/>
      <c r="IZW2" s="218"/>
      <c r="IZX2" s="218"/>
      <c r="IZY2" s="218"/>
      <c r="IZZ2" s="218"/>
      <c r="JAA2" s="218"/>
      <c r="JAB2" s="218"/>
      <c r="JAC2" s="218"/>
      <c r="JAD2" s="218"/>
      <c r="JAE2" s="218"/>
      <c r="JAF2" s="218"/>
      <c r="JAG2" s="218"/>
      <c r="JAH2" s="218"/>
      <c r="JAI2" s="218"/>
      <c r="JAJ2" s="218"/>
      <c r="JAK2" s="218"/>
      <c r="JAL2" s="218"/>
      <c r="JAM2" s="218"/>
      <c r="JAN2" s="218"/>
      <c r="JAO2" s="218"/>
      <c r="JAP2" s="218"/>
      <c r="JAQ2" s="218"/>
      <c r="JAR2" s="218"/>
      <c r="JAS2" s="218"/>
      <c r="JAT2" s="218"/>
      <c r="JAU2" s="218"/>
      <c r="JAV2" s="218"/>
      <c r="JAW2" s="218"/>
      <c r="JAX2" s="218"/>
      <c r="JAY2" s="218"/>
      <c r="JAZ2" s="218"/>
      <c r="JBA2" s="218"/>
      <c r="JBB2" s="218"/>
      <c r="JBC2" s="218"/>
      <c r="JBD2" s="218"/>
      <c r="JBE2" s="218"/>
      <c r="JBF2" s="218"/>
      <c r="JBG2" s="218"/>
      <c r="JBH2" s="218"/>
      <c r="JBI2" s="218"/>
      <c r="JBJ2" s="218"/>
      <c r="JBK2" s="218"/>
      <c r="JBL2" s="218"/>
      <c r="JBM2" s="218"/>
      <c r="JBN2" s="218"/>
      <c r="JBO2" s="218"/>
      <c r="JBP2" s="218"/>
      <c r="JBQ2" s="218"/>
      <c r="JBR2" s="218"/>
      <c r="JBS2" s="218"/>
      <c r="JBT2" s="218"/>
      <c r="JBU2" s="218"/>
      <c r="JBV2" s="218"/>
      <c r="JBW2" s="218"/>
      <c r="JBX2" s="218"/>
      <c r="JBY2" s="218"/>
      <c r="JBZ2" s="218"/>
      <c r="JCA2" s="218"/>
      <c r="JCB2" s="218"/>
      <c r="JCC2" s="218"/>
      <c r="JCD2" s="218"/>
      <c r="JCE2" s="218"/>
      <c r="JCF2" s="218"/>
      <c r="JCG2" s="218"/>
      <c r="JCH2" s="218"/>
      <c r="JCI2" s="218"/>
      <c r="JCJ2" s="218"/>
      <c r="JCK2" s="218"/>
      <c r="JCL2" s="218"/>
      <c r="JCM2" s="218"/>
      <c r="JCN2" s="218"/>
      <c r="JCO2" s="218"/>
      <c r="JCP2" s="218"/>
      <c r="JCQ2" s="218"/>
      <c r="JCR2" s="218"/>
      <c r="JCS2" s="218"/>
      <c r="JCT2" s="218"/>
      <c r="JCU2" s="218"/>
      <c r="JCV2" s="218"/>
      <c r="JCW2" s="218"/>
      <c r="JCX2" s="218"/>
      <c r="JCY2" s="218"/>
      <c r="JCZ2" s="218"/>
      <c r="JDA2" s="218"/>
      <c r="JDB2" s="218"/>
      <c r="JDC2" s="218"/>
      <c r="JDD2" s="218"/>
      <c r="JDE2" s="218"/>
      <c r="JDF2" s="218"/>
      <c r="JDG2" s="218"/>
      <c r="JDH2" s="218"/>
      <c r="JDI2" s="218"/>
      <c r="JDJ2" s="218"/>
      <c r="JDK2" s="218"/>
      <c r="JDL2" s="218"/>
      <c r="JDM2" s="218"/>
      <c r="JDN2" s="218"/>
      <c r="JDO2" s="218"/>
      <c r="JDP2" s="218"/>
      <c r="JDQ2" s="218"/>
      <c r="JDR2" s="218"/>
      <c r="JDS2" s="218"/>
      <c r="JDT2" s="218"/>
      <c r="JDU2" s="218"/>
      <c r="JDV2" s="218"/>
      <c r="JDW2" s="218"/>
      <c r="JDX2" s="218"/>
      <c r="JDY2" s="218"/>
      <c r="JDZ2" s="218"/>
      <c r="JEA2" s="218"/>
      <c r="JEB2" s="218"/>
      <c r="JEC2" s="218"/>
      <c r="JED2" s="218"/>
      <c r="JEE2" s="218"/>
      <c r="JEF2" s="218"/>
      <c r="JEG2" s="218"/>
      <c r="JEH2" s="218"/>
      <c r="JEI2" s="218"/>
      <c r="JEJ2" s="218"/>
      <c r="JEK2" s="218"/>
      <c r="JEL2" s="218"/>
      <c r="JEM2" s="218"/>
      <c r="JEN2" s="218"/>
      <c r="JEO2" s="218"/>
      <c r="JEP2" s="218"/>
      <c r="JEQ2" s="218"/>
      <c r="JER2" s="218"/>
      <c r="JES2" s="218"/>
      <c r="JET2" s="218"/>
      <c r="JEU2" s="218"/>
      <c r="JEV2" s="218"/>
      <c r="JEW2" s="218"/>
      <c r="JEX2" s="218"/>
      <c r="JEY2" s="218"/>
      <c r="JEZ2" s="218"/>
      <c r="JFA2" s="218"/>
      <c r="JFB2" s="218"/>
      <c r="JFC2" s="218"/>
      <c r="JFD2" s="218"/>
      <c r="JFE2" s="218"/>
      <c r="JFF2" s="218"/>
      <c r="JFG2" s="218"/>
      <c r="JFH2" s="218"/>
      <c r="JFI2" s="218"/>
      <c r="JFJ2" s="218"/>
      <c r="JFK2" s="218"/>
      <c r="JFL2" s="218"/>
      <c r="JFM2" s="218"/>
      <c r="JFN2" s="218"/>
      <c r="JFO2" s="218"/>
      <c r="JFP2" s="218"/>
      <c r="JFQ2" s="218"/>
      <c r="JFR2" s="218"/>
      <c r="JFS2" s="218"/>
      <c r="JFT2" s="218"/>
      <c r="JFU2" s="218"/>
      <c r="JFV2" s="218"/>
      <c r="JFW2" s="218"/>
      <c r="JFX2" s="218"/>
      <c r="JFY2" s="218"/>
      <c r="JFZ2" s="218"/>
      <c r="JGA2" s="218"/>
      <c r="JGB2" s="218"/>
      <c r="JGC2" s="218"/>
      <c r="JGD2" s="218"/>
      <c r="JGE2" s="218"/>
      <c r="JGF2" s="218"/>
      <c r="JGG2" s="218"/>
      <c r="JGH2" s="218"/>
      <c r="JGI2" s="218"/>
      <c r="JGJ2" s="218"/>
      <c r="JGK2" s="218"/>
      <c r="JGL2" s="218"/>
      <c r="JGM2" s="218"/>
      <c r="JGN2" s="218"/>
      <c r="JGO2" s="218"/>
      <c r="JGP2" s="218"/>
      <c r="JGQ2" s="218"/>
      <c r="JGR2" s="218"/>
      <c r="JGS2" s="218"/>
      <c r="JGT2" s="218"/>
      <c r="JGU2" s="218"/>
      <c r="JGV2" s="218"/>
      <c r="JGW2" s="218"/>
      <c r="JGX2" s="218"/>
      <c r="JGY2" s="218"/>
      <c r="JGZ2" s="218"/>
      <c r="JHA2" s="218"/>
      <c r="JHB2" s="218"/>
      <c r="JHC2" s="218"/>
      <c r="JHD2" s="218"/>
      <c r="JHE2" s="218"/>
      <c r="JHF2" s="218"/>
      <c r="JHG2" s="218"/>
      <c r="JHH2" s="218"/>
      <c r="JHI2" s="218"/>
      <c r="JHJ2" s="218"/>
      <c r="JHK2" s="218"/>
      <c r="JHL2" s="218"/>
      <c r="JHM2" s="218"/>
      <c r="JHN2" s="218"/>
      <c r="JHO2" s="218"/>
      <c r="JHP2" s="218"/>
      <c r="JHQ2" s="218"/>
      <c r="JHR2" s="218"/>
      <c r="JHS2" s="218"/>
      <c r="JHT2" s="218"/>
      <c r="JHU2" s="218"/>
      <c r="JHV2" s="218"/>
      <c r="JHW2" s="218"/>
      <c r="JHX2" s="218"/>
      <c r="JHY2" s="218"/>
      <c r="JHZ2" s="218"/>
      <c r="JIA2" s="218"/>
      <c r="JIB2" s="218"/>
      <c r="JIC2" s="218"/>
      <c r="JID2" s="218"/>
      <c r="JIE2" s="218"/>
      <c r="JIF2" s="218"/>
      <c r="JIG2" s="218"/>
      <c r="JIH2" s="218"/>
      <c r="JII2" s="218"/>
      <c r="JIJ2" s="218"/>
      <c r="JIK2" s="218"/>
      <c r="JIL2" s="218"/>
      <c r="JIM2" s="218"/>
      <c r="JIN2" s="218"/>
      <c r="JIO2" s="218"/>
      <c r="JIP2" s="218"/>
      <c r="JIQ2" s="218"/>
      <c r="JIR2" s="218"/>
      <c r="JIS2" s="218"/>
      <c r="JIT2" s="218"/>
      <c r="JIU2" s="218"/>
      <c r="JIV2" s="218"/>
      <c r="JIW2" s="218"/>
      <c r="JIX2" s="218"/>
      <c r="JIY2" s="218"/>
      <c r="JIZ2" s="218"/>
      <c r="JJA2" s="218"/>
      <c r="JJB2" s="218"/>
      <c r="JJC2" s="218"/>
      <c r="JJD2" s="218"/>
      <c r="JJE2" s="218"/>
      <c r="JJF2" s="218"/>
      <c r="JJG2" s="218"/>
      <c r="JJH2" s="218"/>
      <c r="JJI2" s="218"/>
      <c r="JJJ2" s="218"/>
      <c r="JJK2" s="218"/>
      <c r="JJL2" s="218"/>
      <c r="JJM2" s="218"/>
      <c r="JJN2" s="218"/>
      <c r="JJO2" s="218"/>
      <c r="JJP2" s="218"/>
      <c r="JJQ2" s="218"/>
      <c r="JJR2" s="218"/>
      <c r="JJS2" s="218"/>
      <c r="JJT2" s="218"/>
      <c r="JJU2" s="218"/>
      <c r="JJV2" s="218"/>
      <c r="JJW2" s="218"/>
      <c r="JJX2" s="218"/>
      <c r="JJY2" s="218"/>
      <c r="JJZ2" s="218"/>
      <c r="JKA2" s="218"/>
      <c r="JKB2" s="218"/>
      <c r="JKC2" s="218"/>
      <c r="JKD2" s="218"/>
      <c r="JKE2" s="218"/>
      <c r="JKF2" s="218"/>
      <c r="JKG2" s="218"/>
      <c r="JKH2" s="218"/>
      <c r="JKI2" s="218"/>
      <c r="JKJ2" s="218"/>
      <c r="JKK2" s="218"/>
      <c r="JKL2" s="218"/>
      <c r="JKM2" s="218"/>
      <c r="JKN2" s="218"/>
      <c r="JKO2" s="218"/>
      <c r="JKP2" s="218"/>
      <c r="JKQ2" s="218"/>
      <c r="JKR2" s="218"/>
      <c r="JKS2" s="218"/>
      <c r="JKT2" s="218"/>
      <c r="JKU2" s="218"/>
      <c r="JKV2" s="218"/>
      <c r="JKW2" s="218"/>
      <c r="JKX2" s="218"/>
      <c r="JKY2" s="218"/>
      <c r="JKZ2" s="218"/>
      <c r="JLA2" s="218"/>
      <c r="JLB2" s="218"/>
      <c r="JLC2" s="218"/>
      <c r="JLD2" s="218"/>
      <c r="JLE2" s="218"/>
      <c r="JLF2" s="218"/>
      <c r="JLG2" s="218"/>
      <c r="JLH2" s="218"/>
      <c r="JLI2" s="218"/>
      <c r="JLJ2" s="218"/>
      <c r="JLK2" s="218"/>
      <c r="JLL2" s="218"/>
      <c r="JLM2" s="218"/>
      <c r="JLN2" s="218"/>
      <c r="JLO2" s="218"/>
      <c r="JLP2" s="218"/>
      <c r="JLQ2" s="218"/>
      <c r="JLR2" s="218"/>
      <c r="JLS2" s="218"/>
      <c r="JLT2" s="218"/>
      <c r="JLU2" s="218"/>
      <c r="JLV2" s="218"/>
      <c r="JLW2" s="218"/>
      <c r="JLX2" s="218"/>
      <c r="JLY2" s="218"/>
      <c r="JLZ2" s="218"/>
      <c r="JMA2" s="218"/>
      <c r="JMB2" s="218"/>
      <c r="JMC2" s="218"/>
      <c r="JMD2" s="218"/>
      <c r="JME2" s="218"/>
      <c r="JMF2" s="218"/>
      <c r="JMG2" s="218"/>
      <c r="JMH2" s="218"/>
      <c r="JMI2" s="218"/>
      <c r="JMJ2" s="218"/>
      <c r="JMK2" s="218"/>
      <c r="JML2" s="218"/>
      <c r="JMM2" s="218"/>
      <c r="JMN2" s="218"/>
      <c r="JMO2" s="218"/>
      <c r="JMP2" s="218"/>
      <c r="JMQ2" s="218"/>
      <c r="JMR2" s="218"/>
      <c r="JMS2" s="218"/>
      <c r="JMT2" s="218"/>
      <c r="JMU2" s="218"/>
      <c r="JMV2" s="218"/>
      <c r="JMW2" s="218"/>
      <c r="JMX2" s="218"/>
      <c r="JMY2" s="218"/>
      <c r="JMZ2" s="218"/>
      <c r="JNA2" s="218"/>
      <c r="JNB2" s="218"/>
      <c r="JNC2" s="218"/>
      <c r="JND2" s="218"/>
      <c r="JNE2" s="218"/>
      <c r="JNF2" s="218"/>
      <c r="JNG2" s="218"/>
      <c r="JNH2" s="218"/>
      <c r="JNI2" s="218"/>
      <c r="JNJ2" s="218"/>
      <c r="JNK2" s="218"/>
      <c r="JNL2" s="218"/>
      <c r="JNM2" s="218"/>
      <c r="JNN2" s="218"/>
      <c r="JNO2" s="218"/>
      <c r="JNP2" s="218"/>
      <c r="JNQ2" s="218"/>
      <c r="JNR2" s="218"/>
      <c r="JNS2" s="218"/>
      <c r="JNT2" s="218"/>
      <c r="JNU2" s="218"/>
      <c r="JNV2" s="218"/>
      <c r="JNW2" s="218"/>
      <c r="JNX2" s="218"/>
      <c r="JNY2" s="218"/>
      <c r="JNZ2" s="218"/>
      <c r="JOA2" s="218"/>
      <c r="JOB2" s="218"/>
      <c r="JOC2" s="218"/>
      <c r="JOD2" s="218"/>
      <c r="JOE2" s="218"/>
      <c r="JOF2" s="218"/>
      <c r="JOG2" s="218"/>
      <c r="JOH2" s="218"/>
      <c r="JOI2" s="218"/>
      <c r="JOJ2" s="218"/>
      <c r="JOK2" s="218"/>
      <c r="JOL2" s="218"/>
      <c r="JOM2" s="218"/>
      <c r="JON2" s="218"/>
      <c r="JOO2" s="218"/>
      <c r="JOP2" s="218"/>
      <c r="JOQ2" s="218"/>
      <c r="JOR2" s="218"/>
      <c r="JOS2" s="218"/>
      <c r="JOT2" s="218"/>
      <c r="JOU2" s="218"/>
      <c r="JOV2" s="218"/>
      <c r="JOW2" s="218"/>
      <c r="JOX2" s="218"/>
      <c r="JOY2" s="218"/>
      <c r="JOZ2" s="218"/>
      <c r="JPA2" s="218"/>
      <c r="JPB2" s="218"/>
      <c r="JPC2" s="218"/>
      <c r="JPD2" s="218"/>
      <c r="JPE2" s="218"/>
      <c r="JPF2" s="218"/>
      <c r="JPG2" s="218"/>
      <c r="JPH2" s="218"/>
      <c r="JPI2" s="218"/>
      <c r="JPJ2" s="218"/>
      <c r="JPK2" s="218"/>
      <c r="JPL2" s="218"/>
      <c r="JPM2" s="218"/>
      <c r="JPN2" s="218"/>
      <c r="JPO2" s="218"/>
      <c r="JPP2" s="218"/>
      <c r="JPQ2" s="218"/>
      <c r="JPR2" s="218"/>
      <c r="JPS2" s="218"/>
      <c r="JPT2" s="218"/>
      <c r="JPU2" s="218"/>
      <c r="JPV2" s="218"/>
      <c r="JPW2" s="218"/>
      <c r="JPX2" s="218"/>
      <c r="JPY2" s="218"/>
      <c r="JPZ2" s="218"/>
      <c r="JQA2" s="218"/>
      <c r="JQB2" s="218"/>
      <c r="JQC2" s="218"/>
      <c r="JQD2" s="218"/>
      <c r="JQE2" s="218"/>
      <c r="JQF2" s="218"/>
      <c r="JQG2" s="218"/>
      <c r="JQH2" s="218"/>
      <c r="JQI2" s="218"/>
      <c r="JQJ2" s="218"/>
      <c r="JQK2" s="218"/>
      <c r="JQL2" s="218"/>
      <c r="JQM2" s="218"/>
      <c r="JQN2" s="218"/>
      <c r="JQO2" s="218"/>
      <c r="JQP2" s="218"/>
      <c r="JQQ2" s="218"/>
      <c r="JQR2" s="218"/>
      <c r="JQS2" s="218"/>
      <c r="JQT2" s="218"/>
      <c r="JQU2" s="218"/>
      <c r="JQV2" s="218"/>
      <c r="JQW2" s="218"/>
      <c r="JQX2" s="218"/>
      <c r="JQY2" s="218"/>
      <c r="JQZ2" s="218"/>
      <c r="JRA2" s="218"/>
      <c r="JRB2" s="218"/>
      <c r="JRC2" s="218"/>
      <c r="JRD2" s="218"/>
      <c r="JRE2" s="218"/>
      <c r="JRF2" s="218"/>
      <c r="JRG2" s="218"/>
      <c r="JRH2" s="218"/>
      <c r="JRI2" s="218"/>
      <c r="JRJ2" s="218"/>
      <c r="JRK2" s="218"/>
      <c r="JRL2" s="218"/>
      <c r="JRM2" s="218"/>
      <c r="JRN2" s="218"/>
      <c r="JRO2" s="218"/>
      <c r="JRP2" s="218"/>
      <c r="JRQ2" s="218"/>
      <c r="JRR2" s="218"/>
      <c r="JRS2" s="218"/>
      <c r="JRT2" s="218"/>
      <c r="JRU2" s="218"/>
      <c r="JRV2" s="218"/>
      <c r="JRW2" s="218"/>
      <c r="JRX2" s="218"/>
      <c r="JRY2" s="218"/>
      <c r="JRZ2" s="218"/>
      <c r="JSA2" s="218"/>
      <c r="JSB2" s="218"/>
      <c r="JSC2" s="218"/>
      <c r="JSD2" s="218"/>
      <c r="JSE2" s="218"/>
      <c r="JSF2" s="218"/>
      <c r="JSG2" s="218"/>
      <c r="JSH2" s="218"/>
      <c r="JSI2" s="218"/>
      <c r="JSJ2" s="218"/>
      <c r="JSK2" s="218"/>
      <c r="JSL2" s="218"/>
      <c r="JSM2" s="218"/>
      <c r="JSN2" s="218"/>
      <c r="JSO2" s="218"/>
      <c r="JSP2" s="218"/>
      <c r="JSQ2" s="218"/>
      <c r="JSR2" s="218"/>
      <c r="JSS2" s="218"/>
      <c r="JST2" s="218"/>
      <c r="JSU2" s="218"/>
      <c r="JSV2" s="218"/>
      <c r="JSW2" s="218"/>
      <c r="JSX2" s="218"/>
      <c r="JSY2" s="218"/>
      <c r="JSZ2" s="218"/>
      <c r="JTA2" s="218"/>
      <c r="JTB2" s="218"/>
      <c r="JTC2" s="218"/>
      <c r="JTD2" s="218"/>
      <c r="JTE2" s="218"/>
      <c r="JTF2" s="218"/>
      <c r="JTG2" s="218"/>
      <c r="JTH2" s="218"/>
      <c r="JTI2" s="218"/>
      <c r="JTJ2" s="218"/>
      <c r="JTK2" s="218"/>
      <c r="JTL2" s="218"/>
      <c r="JTM2" s="218"/>
      <c r="JTN2" s="218"/>
      <c r="JTO2" s="218"/>
      <c r="JTP2" s="218"/>
      <c r="JTQ2" s="218"/>
      <c r="JTR2" s="218"/>
      <c r="JTS2" s="218"/>
      <c r="JTT2" s="218"/>
      <c r="JTU2" s="218"/>
      <c r="JTV2" s="218"/>
      <c r="JTW2" s="218"/>
      <c r="JTX2" s="218"/>
      <c r="JTY2" s="218"/>
      <c r="JTZ2" s="218"/>
      <c r="JUA2" s="218"/>
      <c r="JUB2" s="218"/>
      <c r="JUC2" s="218"/>
      <c r="JUD2" s="218"/>
      <c r="JUE2" s="218"/>
      <c r="JUF2" s="218"/>
      <c r="JUG2" s="218"/>
      <c r="JUH2" s="218"/>
      <c r="JUI2" s="218"/>
      <c r="JUJ2" s="218"/>
      <c r="JUK2" s="218"/>
      <c r="JUL2" s="218"/>
      <c r="JUM2" s="218"/>
      <c r="JUN2" s="218"/>
      <c r="JUO2" s="218"/>
      <c r="JUP2" s="218"/>
      <c r="JUQ2" s="218"/>
      <c r="JUR2" s="218"/>
      <c r="JUS2" s="218"/>
      <c r="JUT2" s="218"/>
      <c r="JUU2" s="218"/>
      <c r="JUV2" s="218"/>
      <c r="JUW2" s="218"/>
      <c r="JUX2" s="218"/>
      <c r="JUY2" s="218"/>
      <c r="JUZ2" s="218"/>
      <c r="JVA2" s="218"/>
      <c r="JVB2" s="218"/>
      <c r="JVC2" s="218"/>
      <c r="JVD2" s="218"/>
      <c r="JVE2" s="218"/>
      <c r="JVF2" s="218"/>
      <c r="JVG2" s="218"/>
      <c r="JVH2" s="218"/>
      <c r="JVI2" s="218"/>
      <c r="JVJ2" s="218"/>
      <c r="JVK2" s="218"/>
      <c r="JVL2" s="218"/>
      <c r="JVM2" s="218"/>
      <c r="JVN2" s="218"/>
      <c r="JVO2" s="218"/>
      <c r="JVP2" s="218"/>
      <c r="JVQ2" s="218"/>
      <c r="JVR2" s="218"/>
      <c r="JVS2" s="218"/>
      <c r="JVT2" s="218"/>
      <c r="JVU2" s="218"/>
      <c r="JVV2" s="218"/>
      <c r="JVW2" s="218"/>
      <c r="JVX2" s="218"/>
      <c r="JVY2" s="218"/>
      <c r="JVZ2" s="218"/>
      <c r="JWA2" s="218"/>
      <c r="JWB2" s="218"/>
      <c r="JWC2" s="218"/>
      <c r="JWD2" s="218"/>
      <c r="JWE2" s="218"/>
      <c r="JWF2" s="218"/>
      <c r="JWG2" s="218"/>
      <c r="JWH2" s="218"/>
      <c r="JWI2" s="218"/>
      <c r="JWJ2" s="218"/>
      <c r="JWK2" s="218"/>
      <c r="JWL2" s="218"/>
      <c r="JWM2" s="218"/>
      <c r="JWN2" s="218"/>
      <c r="JWO2" s="218"/>
      <c r="JWP2" s="218"/>
      <c r="JWQ2" s="218"/>
      <c r="JWR2" s="218"/>
      <c r="JWS2" s="218"/>
      <c r="JWT2" s="218"/>
      <c r="JWU2" s="218"/>
      <c r="JWV2" s="218"/>
      <c r="JWW2" s="218"/>
      <c r="JWX2" s="218"/>
      <c r="JWY2" s="218"/>
      <c r="JWZ2" s="218"/>
      <c r="JXA2" s="218"/>
      <c r="JXB2" s="218"/>
      <c r="JXC2" s="218"/>
      <c r="JXD2" s="218"/>
      <c r="JXE2" s="218"/>
      <c r="JXF2" s="218"/>
      <c r="JXG2" s="218"/>
      <c r="JXH2" s="218"/>
      <c r="JXI2" s="218"/>
      <c r="JXJ2" s="218"/>
      <c r="JXK2" s="218"/>
      <c r="JXL2" s="218"/>
      <c r="JXM2" s="218"/>
      <c r="JXN2" s="218"/>
      <c r="JXO2" s="218"/>
      <c r="JXP2" s="218"/>
      <c r="JXQ2" s="218"/>
      <c r="JXR2" s="218"/>
      <c r="JXS2" s="218"/>
      <c r="JXT2" s="218"/>
      <c r="JXU2" s="218"/>
      <c r="JXV2" s="218"/>
      <c r="JXW2" s="218"/>
      <c r="JXX2" s="218"/>
      <c r="JXY2" s="218"/>
      <c r="JXZ2" s="218"/>
      <c r="JYA2" s="218"/>
      <c r="JYB2" s="218"/>
      <c r="JYC2" s="218"/>
      <c r="JYD2" s="218"/>
      <c r="JYE2" s="218"/>
      <c r="JYF2" s="218"/>
      <c r="JYG2" s="218"/>
      <c r="JYH2" s="218"/>
      <c r="JYI2" s="218"/>
      <c r="JYJ2" s="218"/>
      <c r="JYK2" s="218"/>
      <c r="JYL2" s="218"/>
      <c r="JYM2" s="218"/>
      <c r="JYN2" s="218"/>
      <c r="JYO2" s="218"/>
      <c r="JYP2" s="218"/>
      <c r="JYQ2" s="218"/>
      <c r="JYR2" s="218"/>
      <c r="JYS2" s="218"/>
      <c r="JYT2" s="218"/>
      <c r="JYU2" s="218"/>
      <c r="JYV2" s="218"/>
      <c r="JYW2" s="218"/>
      <c r="JYX2" s="218"/>
      <c r="JYY2" s="218"/>
      <c r="JYZ2" s="218"/>
      <c r="JZA2" s="218"/>
      <c r="JZB2" s="218"/>
      <c r="JZC2" s="218"/>
      <c r="JZD2" s="218"/>
      <c r="JZE2" s="218"/>
      <c r="JZF2" s="218"/>
      <c r="JZG2" s="218"/>
      <c r="JZH2" s="218"/>
      <c r="JZI2" s="218"/>
      <c r="JZJ2" s="218"/>
      <c r="JZK2" s="218"/>
      <c r="JZL2" s="218"/>
      <c r="JZM2" s="218"/>
      <c r="JZN2" s="218"/>
      <c r="JZO2" s="218"/>
      <c r="JZP2" s="218"/>
      <c r="JZQ2" s="218"/>
      <c r="JZR2" s="218"/>
      <c r="JZS2" s="218"/>
      <c r="JZT2" s="218"/>
      <c r="JZU2" s="218"/>
      <c r="JZV2" s="218"/>
      <c r="JZW2" s="218"/>
      <c r="JZX2" s="218"/>
      <c r="JZY2" s="218"/>
      <c r="JZZ2" s="218"/>
      <c r="KAA2" s="218"/>
      <c r="KAB2" s="218"/>
      <c r="KAC2" s="218"/>
      <c r="KAD2" s="218"/>
      <c r="KAE2" s="218"/>
      <c r="KAF2" s="218"/>
      <c r="KAG2" s="218"/>
      <c r="KAH2" s="218"/>
      <c r="KAI2" s="218"/>
      <c r="KAJ2" s="218"/>
      <c r="KAK2" s="218"/>
      <c r="KAL2" s="218"/>
      <c r="KAM2" s="218"/>
      <c r="KAN2" s="218"/>
      <c r="KAO2" s="218"/>
      <c r="KAP2" s="218"/>
      <c r="KAQ2" s="218"/>
      <c r="KAR2" s="218"/>
      <c r="KAS2" s="218"/>
      <c r="KAT2" s="218"/>
      <c r="KAU2" s="218"/>
      <c r="KAV2" s="218"/>
      <c r="KAW2" s="218"/>
      <c r="KAX2" s="218"/>
      <c r="KAY2" s="218"/>
      <c r="KAZ2" s="218"/>
      <c r="KBA2" s="218"/>
      <c r="KBB2" s="218"/>
      <c r="KBC2" s="218"/>
      <c r="KBD2" s="218"/>
      <c r="KBE2" s="218"/>
      <c r="KBF2" s="218"/>
      <c r="KBG2" s="218"/>
      <c r="KBH2" s="218"/>
      <c r="KBI2" s="218"/>
      <c r="KBJ2" s="218"/>
      <c r="KBK2" s="218"/>
      <c r="KBL2" s="218"/>
      <c r="KBM2" s="218"/>
      <c r="KBN2" s="218"/>
      <c r="KBO2" s="218"/>
      <c r="KBP2" s="218"/>
      <c r="KBQ2" s="218"/>
      <c r="KBR2" s="218"/>
      <c r="KBS2" s="218"/>
      <c r="KBT2" s="218"/>
      <c r="KBU2" s="218"/>
      <c r="KBV2" s="218"/>
      <c r="KBW2" s="218"/>
      <c r="KBX2" s="218"/>
      <c r="KBY2" s="218"/>
      <c r="KBZ2" s="218"/>
      <c r="KCA2" s="218"/>
      <c r="KCB2" s="218"/>
      <c r="KCC2" s="218"/>
      <c r="KCD2" s="218"/>
      <c r="KCE2" s="218"/>
      <c r="KCF2" s="218"/>
      <c r="KCG2" s="218"/>
      <c r="KCH2" s="218"/>
      <c r="KCI2" s="218"/>
      <c r="KCJ2" s="218"/>
      <c r="KCK2" s="218"/>
      <c r="KCL2" s="218"/>
      <c r="KCM2" s="218"/>
      <c r="KCN2" s="218"/>
      <c r="KCO2" s="218"/>
      <c r="KCP2" s="218"/>
      <c r="KCQ2" s="218"/>
      <c r="KCR2" s="218"/>
      <c r="KCS2" s="218"/>
      <c r="KCT2" s="218"/>
      <c r="KCU2" s="218"/>
      <c r="KCV2" s="218"/>
      <c r="KCW2" s="218"/>
      <c r="KCX2" s="218"/>
      <c r="KCY2" s="218"/>
      <c r="KCZ2" s="218"/>
      <c r="KDA2" s="218"/>
      <c r="KDB2" s="218"/>
      <c r="KDC2" s="218"/>
      <c r="KDD2" s="218"/>
      <c r="KDE2" s="218"/>
      <c r="KDF2" s="218"/>
      <c r="KDG2" s="218"/>
      <c r="KDH2" s="218"/>
      <c r="KDI2" s="218"/>
      <c r="KDJ2" s="218"/>
      <c r="KDK2" s="218"/>
      <c r="KDL2" s="218"/>
      <c r="KDM2" s="218"/>
      <c r="KDN2" s="218"/>
      <c r="KDO2" s="218"/>
      <c r="KDP2" s="218"/>
      <c r="KDQ2" s="218"/>
      <c r="KDR2" s="218"/>
      <c r="KDS2" s="218"/>
      <c r="KDT2" s="218"/>
      <c r="KDU2" s="218"/>
      <c r="KDV2" s="218"/>
      <c r="KDW2" s="218"/>
      <c r="KDX2" s="218"/>
      <c r="KDY2" s="218"/>
      <c r="KDZ2" s="218"/>
      <c r="KEA2" s="218"/>
      <c r="KEB2" s="218"/>
      <c r="KEC2" s="218"/>
      <c r="KED2" s="218"/>
      <c r="KEE2" s="218"/>
      <c r="KEF2" s="218"/>
      <c r="KEG2" s="218"/>
      <c r="KEH2" s="218"/>
      <c r="KEI2" s="218"/>
      <c r="KEJ2" s="218"/>
      <c r="KEK2" s="218"/>
      <c r="KEL2" s="218"/>
      <c r="KEM2" s="218"/>
      <c r="KEN2" s="218"/>
      <c r="KEO2" s="218"/>
      <c r="KEP2" s="218"/>
      <c r="KEQ2" s="218"/>
      <c r="KER2" s="218"/>
      <c r="KES2" s="218"/>
      <c r="KET2" s="218"/>
      <c r="KEU2" s="218"/>
      <c r="KEV2" s="218"/>
      <c r="KEW2" s="218"/>
      <c r="KEX2" s="218"/>
      <c r="KEY2" s="218"/>
      <c r="KEZ2" s="218"/>
      <c r="KFA2" s="218"/>
      <c r="KFB2" s="218"/>
      <c r="KFC2" s="218"/>
      <c r="KFD2" s="218"/>
      <c r="KFE2" s="218"/>
      <c r="KFF2" s="218"/>
      <c r="KFG2" s="218"/>
      <c r="KFH2" s="218"/>
      <c r="KFI2" s="218"/>
      <c r="KFJ2" s="218"/>
      <c r="KFK2" s="218"/>
      <c r="KFL2" s="218"/>
      <c r="KFM2" s="218"/>
      <c r="KFN2" s="218"/>
      <c r="KFO2" s="218"/>
      <c r="KFP2" s="218"/>
      <c r="KFQ2" s="218"/>
      <c r="KFR2" s="218"/>
      <c r="KFS2" s="218"/>
      <c r="KFT2" s="218"/>
      <c r="KFU2" s="218"/>
      <c r="KFV2" s="218"/>
      <c r="KFW2" s="218"/>
      <c r="KFX2" s="218"/>
      <c r="KFY2" s="218"/>
      <c r="KFZ2" s="218"/>
      <c r="KGA2" s="218"/>
      <c r="KGB2" s="218"/>
      <c r="KGC2" s="218"/>
      <c r="KGD2" s="218"/>
      <c r="KGE2" s="218"/>
      <c r="KGF2" s="218"/>
      <c r="KGG2" s="218"/>
      <c r="KGH2" s="218"/>
      <c r="KGI2" s="218"/>
      <c r="KGJ2" s="218"/>
      <c r="KGK2" s="218"/>
      <c r="KGL2" s="218"/>
      <c r="KGM2" s="218"/>
      <c r="KGN2" s="218"/>
      <c r="KGO2" s="218"/>
      <c r="KGP2" s="218"/>
      <c r="KGQ2" s="218"/>
      <c r="KGR2" s="218"/>
      <c r="KGS2" s="218"/>
      <c r="KGT2" s="218"/>
      <c r="KGU2" s="218"/>
      <c r="KGV2" s="218"/>
      <c r="KGW2" s="218"/>
      <c r="KGX2" s="218"/>
      <c r="KGY2" s="218"/>
      <c r="KGZ2" s="218"/>
      <c r="KHA2" s="218"/>
      <c r="KHB2" s="218"/>
      <c r="KHC2" s="218"/>
      <c r="KHD2" s="218"/>
      <c r="KHE2" s="218"/>
      <c r="KHF2" s="218"/>
      <c r="KHG2" s="218"/>
      <c r="KHH2" s="218"/>
      <c r="KHI2" s="218"/>
      <c r="KHJ2" s="218"/>
      <c r="KHK2" s="218"/>
      <c r="KHL2" s="218"/>
      <c r="KHM2" s="218"/>
      <c r="KHN2" s="218"/>
      <c r="KHO2" s="218"/>
      <c r="KHP2" s="218"/>
      <c r="KHQ2" s="218"/>
      <c r="KHR2" s="218"/>
      <c r="KHS2" s="218"/>
      <c r="KHT2" s="218"/>
      <c r="KHU2" s="218"/>
      <c r="KHV2" s="218"/>
      <c r="KHW2" s="218"/>
      <c r="KHX2" s="218"/>
      <c r="KHY2" s="218"/>
      <c r="KHZ2" s="218"/>
      <c r="KIA2" s="218"/>
      <c r="KIB2" s="218"/>
      <c r="KIC2" s="218"/>
      <c r="KID2" s="218"/>
      <c r="KIE2" s="218"/>
      <c r="KIF2" s="218"/>
      <c r="KIG2" s="218"/>
      <c r="KIH2" s="218"/>
      <c r="KII2" s="218"/>
      <c r="KIJ2" s="218"/>
      <c r="KIK2" s="218"/>
      <c r="KIL2" s="218"/>
      <c r="KIM2" s="218"/>
      <c r="KIN2" s="218"/>
      <c r="KIO2" s="218"/>
      <c r="KIP2" s="218"/>
      <c r="KIQ2" s="218"/>
      <c r="KIR2" s="218"/>
      <c r="KIS2" s="218"/>
      <c r="KIT2" s="218"/>
      <c r="KIU2" s="218"/>
      <c r="KIV2" s="218"/>
      <c r="KIW2" s="218"/>
      <c r="KIX2" s="218"/>
      <c r="KIY2" s="218"/>
      <c r="KIZ2" s="218"/>
      <c r="KJA2" s="218"/>
      <c r="KJB2" s="218"/>
      <c r="KJC2" s="218"/>
      <c r="KJD2" s="218"/>
      <c r="KJE2" s="218"/>
      <c r="KJF2" s="218"/>
      <c r="KJG2" s="218"/>
      <c r="KJH2" s="218"/>
      <c r="KJI2" s="218"/>
      <c r="KJJ2" s="218"/>
      <c r="KJK2" s="218"/>
      <c r="KJL2" s="218"/>
      <c r="KJM2" s="218"/>
      <c r="KJN2" s="218"/>
      <c r="KJO2" s="218"/>
      <c r="KJP2" s="218"/>
      <c r="KJQ2" s="218"/>
      <c r="KJR2" s="218"/>
      <c r="KJS2" s="218"/>
      <c r="KJT2" s="218"/>
      <c r="KJU2" s="218"/>
      <c r="KJV2" s="218"/>
      <c r="KJW2" s="218"/>
      <c r="KJX2" s="218"/>
      <c r="KJY2" s="218"/>
      <c r="KJZ2" s="218"/>
      <c r="KKA2" s="218"/>
      <c r="KKB2" s="218"/>
      <c r="KKC2" s="218"/>
      <c r="KKD2" s="218"/>
      <c r="KKE2" s="218"/>
      <c r="KKF2" s="218"/>
      <c r="KKG2" s="218"/>
      <c r="KKH2" s="218"/>
      <c r="KKI2" s="218"/>
      <c r="KKJ2" s="218"/>
      <c r="KKK2" s="218"/>
      <c r="KKL2" s="218"/>
      <c r="KKM2" s="218"/>
      <c r="KKN2" s="218"/>
      <c r="KKO2" s="218"/>
      <c r="KKP2" s="218"/>
      <c r="KKQ2" s="218"/>
      <c r="KKR2" s="218"/>
      <c r="KKS2" s="218"/>
      <c r="KKT2" s="218"/>
      <c r="KKU2" s="218"/>
      <c r="KKV2" s="218"/>
      <c r="KKW2" s="218"/>
      <c r="KKX2" s="218"/>
      <c r="KKY2" s="218"/>
      <c r="KKZ2" s="218"/>
      <c r="KLA2" s="218"/>
      <c r="KLB2" s="218"/>
      <c r="KLC2" s="218"/>
      <c r="KLD2" s="218"/>
      <c r="KLE2" s="218"/>
      <c r="KLF2" s="218"/>
      <c r="KLG2" s="218"/>
      <c r="KLH2" s="218"/>
      <c r="KLI2" s="218"/>
      <c r="KLJ2" s="218"/>
      <c r="KLK2" s="218"/>
      <c r="KLL2" s="218"/>
      <c r="KLM2" s="218"/>
      <c r="KLN2" s="218"/>
      <c r="KLO2" s="218"/>
      <c r="KLP2" s="218"/>
      <c r="KLQ2" s="218"/>
      <c r="KLR2" s="218"/>
      <c r="KLS2" s="218"/>
      <c r="KLT2" s="218"/>
      <c r="KLU2" s="218"/>
      <c r="KLV2" s="218"/>
      <c r="KLW2" s="218"/>
      <c r="KLX2" s="218"/>
      <c r="KLY2" s="218"/>
      <c r="KLZ2" s="218"/>
      <c r="KMA2" s="218"/>
      <c r="KMB2" s="218"/>
      <c r="KMC2" s="218"/>
      <c r="KMD2" s="218"/>
      <c r="KME2" s="218"/>
      <c r="KMF2" s="218"/>
      <c r="KMG2" s="218"/>
      <c r="KMH2" s="218"/>
      <c r="KMI2" s="218"/>
      <c r="KMJ2" s="218"/>
      <c r="KMK2" s="218"/>
      <c r="KML2" s="218"/>
      <c r="KMM2" s="218"/>
      <c r="KMN2" s="218"/>
      <c r="KMO2" s="218"/>
      <c r="KMP2" s="218"/>
      <c r="KMQ2" s="218"/>
      <c r="KMR2" s="218"/>
      <c r="KMS2" s="218"/>
      <c r="KMT2" s="218"/>
      <c r="KMU2" s="218"/>
      <c r="KMV2" s="218"/>
      <c r="KMW2" s="218"/>
      <c r="KMX2" s="218"/>
      <c r="KMY2" s="218"/>
      <c r="KMZ2" s="218"/>
      <c r="KNA2" s="218"/>
      <c r="KNB2" s="218"/>
      <c r="KNC2" s="218"/>
      <c r="KND2" s="218"/>
      <c r="KNE2" s="218"/>
      <c r="KNF2" s="218"/>
      <c r="KNG2" s="218"/>
      <c r="KNH2" s="218"/>
      <c r="KNI2" s="218"/>
      <c r="KNJ2" s="218"/>
      <c r="KNK2" s="218"/>
      <c r="KNL2" s="218"/>
      <c r="KNM2" s="218"/>
      <c r="KNN2" s="218"/>
      <c r="KNO2" s="218"/>
      <c r="KNP2" s="218"/>
      <c r="KNQ2" s="218"/>
      <c r="KNR2" s="218"/>
      <c r="KNS2" s="218"/>
      <c r="KNT2" s="218"/>
      <c r="KNU2" s="218"/>
      <c r="KNV2" s="218"/>
      <c r="KNW2" s="218"/>
      <c r="KNX2" s="218"/>
      <c r="KNY2" s="218"/>
      <c r="KNZ2" s="218"/>
      <c r="KOA2" s="218"/>
      <c r="KOB2" s="218"/>
      <c r="KOC2" s="218"/>
      <c r="KOD2" s="218"/>
      <c r="KOE2" s="218"/>
      <c r="KOF2" s="218"/>
      <c r="KOG2" s="218"/>
      <c r="KOH2" s="218"/>
      <c r="KOI2" s="218"/>
      <c r="KOJ2" s="218"/>
      <c r="KOK2" s="218"/>
      <c r="KOL2" s="218"/>
      <c r="KOM2" s="218"/>
      <c r="KON2" s="218"/>
      <c r="KOO2" s="218"/>
      <c r="KOP2" s="218"/>
      <c r="KOQ2" s="218"/>
      <c r="KOR2" s="218"/>
      <c r="KOS2" s="218"/>
      <c r="KOT2" s="218"/>
      <c r="KOU2" s="218"/>
      <c r="KOV2" s="218"/>
      <c r="KOW2" s="218"/>
      <c r="KOX2" s="218"/>
      <c r="KOY2" s="218"/>
      <c r="KOZ2" s="218"/>
      <c r="KPA2" s="218"/>
      <c r="KPB2" s="218"/>
      <c r="KPC2" s="218"/>
      <c r="KPD2" s="218"/>
      <c r="KPE2" s="218"/>
      <c r="KPF2" s="218"/>
      <c r="KPG2" s="218"/>
      <c r="KPH2" s="218"/>
      <c r="KPI2" s="218"/>
      <c r="KPJ2" s="218"/>
      <c r="KPK2" s="218"/>
      <c r="KPL2" s="218"/>
      <c r="KPM2" s="218"/>
      <c r="KPN2" s="218"/>
      <c r="KPO2" s="218"/>
      <c r="KPP2" s="218"/>
      <c r="KPQ2" s="218"/>
      <c r="KPR2" s="218"/>
      <c r="KPS2" s="218"/>
      <c r="KPT2" s="218"/>
      <c r="KPU2" s="218"/>
      <c r="KPV2" s="218"/>
      <c r="KPW2" s="218"/>
      <c r="KPX2" s="218"/>
      <c r="KPY2" s="218"/>
      <c r="KPZ2" s="218"/>
      <c r="KQA2" s="218"/>
      <c r="KQB2" s="218"/>
      <c r="KQC2" s="218"/>
      <c r="KQD2" s="218"/>
      <c r="KQE2" s="218"/>
      <c r="KQF2" s="218"/>
      <c r="KQG2" s="218"/>
      <c r="KQH2" s="218"/>
      <c r="KQI2" s="218"/>
      <c r="KQJ2" s="218"/>
      <c r="KQK2" s="218"/>
      <c r="KQL2" s="218"/>
      <c r="KQM2" s="218"/>
      <c r="KQN2" s="218"/>
      <c r="KQO2" s="218"/>
      <c r="KQP2" s="218"/>
      <c r="KQQ2" s="218"/>
      <c r="KQR2" s="218"/>
      <c r="KQS2" s="218"/>
      <c r="KQT2" s="218"/>
      <c r="KQU2" s="218"/>
      <c r="KQV2" s="218"/>
      <c r="KQW2" s="218"/>
      <c r="KQX2" s="218"/>
      <c r="KQY2" s="218"/>
      <c r="KQZ2" s="218"/>
      <c r="KRA2" s="218"/>
      <c r="KRB2" s="218"/>
      <c r="KRC2" s="218"/>
      <c r="KRD2" s="218"/>
      <c r="KRE2" s="218"/>
      <c r="KRF2" s="218"/>
      <c r="KRG2" s="218"/>
      <c r="KRH2" s="218"/>
      <c r="KRI2" s="218"/>
      <c r="KRJ2" s="218"/>
      <c r="KRK2" s="218"/>
      <c r="KRL2" s="218"/>
      <c r="KRM2" s="218"/>
      <c r="KRN2" s="218"/>
      <c r="KRO2" s="218"/>
      <c r="KRP2" s="218"/>
      <c r="KRQ2" s="218"/>
      <c r="KRR2" s="218"/>
      <c r="KRS2" s="218"/>
      <c r="KRT2" s="218"/>
      <c r="KRU2" s="218"/>
      <c r="KRV2" s="218"/>
      <c r="KRW2" s="218"/>
      <c r="KRX2" s="218"/>
      <c r="KRY2" s="218"/>
      <c r="KRZ2" s="218"/>
      <c r="KSA2" s="218"/>
      <c r="KSB2" s="218"/>
      <c r="KSC2" s="218"/>
      <c r="KSD2" s="218"/>
      <c r="KSE2" s="218"/>
      <c r="KSF2" s="218"/>
      <c r="KSG2" s="218"/>
      <c r="KSH2" s="218"/>
      <c r="KSI2" s="218"/>
      <c r="KSJ2" s="218"/>
      <c r="KSK2" s="218"/>
      <c r="KSL2" s="218"/>
      <c r="KSM2" s="218"/>
      <c r="KSN2" s="218"/>
      <c r="KSO2" s="218"/>
      <c r="KSP2" s="218"/>
      <c r="KSQ2" s="218"/>
      <c r="KSR2" s="218"/>
      <c r="KSS2" s="218"/>
      <c r="KST2" s="218"/>
      <c r="KSU2" s="218"/>
      <c r="KSV2" s="218"/>
      <c r="KSW2" s="218"/>
      <c r="KSX2" s="218"/>
      <c r="KSY2" s="218"/>
      <c r="KSZ2" s="218"/>
      <c r="KTA2" s="218"/>
      <c r="KTB2" s="218"/>
      <c r="KTC2" s="218"/>
      <c r="KTD2" s="218"/>
      <c r="KTE2" s="218"/>
      <c r="KTF2" s="218"/>
      <c r="KTG2" s="218"/>
      <c r="KTH2" s="218"/>
      <c r="KTI2" s="218"/>
      <c r="KTJ2" s="218"/>
      <c r="KTK2" s="218"/>
      <c r="KTL2" s="218"/>
      <c r="KTM2" s="218"/>
      <c r="KTN2" s="218"/>
      <c r="KTO2" s="218"/>
      <c r="KTP2" s="218"/>
      <c r="KTQ2" s="218"/>
      <c r="KTR2" s="218"/>
      <c r="KTS2" s="218"/>
      <c r="KTT2" s="218"/>
      <c r="KTU2" s="218"/>
      <c r="KTV2" s="218"/>
      <c r="KTW2" s="218"/>
      <c r="KTX2" s="218"/>
      <c r="KTY2" s="218"/>
      <c r="KTZ2" s="218"/>
      <c r="KUA2" s="218"/>
      <c r="KUB2" s="218"/>
      <c r="KUC2" s="218"/>
      <c r="KUD2" s="218"/>
      <c r="KUE2" s="218"/>
      <c r="KUF2" s="218"/>
      <c r="KUG2" s="218"/>
      <c r="KUH2" s="218"/>
      <c r="KUI2" s="218"/>
      <c r="KUJ2" s="218"/>
      <c r="KUK2" s="218"/>
      <c r="KUL2" s="218"/>
      <c r="KUM2" s="218"/>
      <c r="KUN2" s="218"/>
      <c r="KUO2" s="218"/>
      <c r="KUP2" s="218"/>
      <c r="KUQ2" s="218"/>
      <c r="KUR2" s="218"/>
      <c r="KUS2" s="218"/>
      <c r="KUT2" s="218"/>
      <c r="KUU2" s="218"/>
      <c r="KUV2" s="218"/>
      <c r="KUW2" s="218"/>
      <c r="KUX2" s="218"/>
      <c r="KUY2" s="218"/>
      <c r="KUZ2" s="218"/>
      <c r="KVA2" s="218"/>
      <c r="KVB2" s="218"/>
      <c r="KVC2" s="218"/>
      <c r="KVD2" s="218"/>
      <c r="KVE2" s="218"/>
      <c r="KVF2" s="218"/>
      <c r="KVG2" s="218"/>
      <c r="KVH2" s="218"/>
      <c r="KVI2" s="218"/>
      <c r="KVJ2" s="218"/>
      <c r="KVK2" s="218"/>
      <c r="KVL2" s="218"/>
      <c r="KVM2" s="218"/>
      <c r="KVN2" s="218"/>
      <c r="KVO2" s="218"/>
      <c r="KVP2" s="218"/>
      <c r="KVQ2" s="218"/>
      <c r="KVR2" s="218"/>
      <c r="KVS2" s="218"/>
      <c r="KVT2" s="218"/>
      <c r="KVU2" s="218"/>
      <c r="KVV2" s="218"/>
      <c r="KVW2" s="218"/>
      <c r="KVX2" s="218"/>
      <c r="KVY2" s="218"/>
      <c r="KVZ2" s="218"/>
      <c r="KWA2" s="218"/>
      <c r="KWB2" s="218"/>
      <c r="KWC2" s="218"/>
      <c r="KWD2" s="218"/>
      <c r="KWE2" s="218"/>
      <c r="KWF2" s="218"/>
      <c r="KWG2" s="218"/>
      <c r="KWH2" s="218"/>
      <c r="KWI2" s="218"/>
      <c r="KWJ2" s="218"/>
      <c r="KWK2" s="218"/>
      <c r="KWL2" s="218"/>
      <c r="KWM2" s="218"/>
      <c r="KWN2" s="218"/>
      <c r="KWO2" s="218"/>
      <c r="KWP2" s="218"/>
      <c r="KWQ2" s="218"/>
      <c r="KWR2" s="218"/>
      <c r="KWS2" s="218"/>
      <c r="KWT2" s="218"/>
      <c r="KWU2" s="218"/>
      <c r="KWV2" s="218"/>
      <c r="KWW2" s="218"/>
      <c r="KWX2" s="218"/>
      <c r="KWY2" s="218"/>
      <c r="KWZ2" s="218"/>
      <c r="KXA2" s="218"/>
      <c r="KXB2" s="218"/>
      <c r="KXC2" s="218"/>
      <c r="KXD2" s="218"/>
      <c r="KXE2" s="218"/>
      <c r="KXF2" s="218"/>
      <c r="KXG2" s="218"/>
      <c r="KXH2" s="218"/>
      <c r="KXI2" s="218"/>
      <c r="KXJ2" s="218"/>
      <c r="KXK2" s="218"/>
      <c r="KXL2" s="218"/>
      <c r="KXM2" s="218"/>
      <c r="KXN2" s="218"/>
      <c r="KXO2" s="218"/>
      <c r="KXP2" s="218"/>
      <c r="KXQ2" s="218"/>
      <c r="KXR2" s="218"/>
      <c r="KXS2" s="218"/>
      <c r="KXT2" s="218"/>
      <c r="KXU2" s="218"/>
      <c r="KXV2" s="218"/>
      <c r="KXW2" s="218"/>
      <c r="KXX2" s="218"/>
      <c r="KXY2" s="218"/>
      <c r="KXZ2" s="218"/>
      <c r="KYA2" s="218"/>
      <c r="KYB2" s="218"/>
      <c r="KYC2" s="218"/>
      <c r="KYD2" s="218"/>
      <c r="KYE2" s="218"/>
      <c r="KYF2" s="218"/>
      <c r="KYG2" s="218"/>
      <c r="KYH2" s="218"/>
      <c r="KYI2" s="218"/>
      <c r="KYJ2" s="218"/>
      <c r="KYK2" s="218"/>
      <c r="KYL2" s="218"/>
      <c r="KYM2" s="218"/>
      <c r="KYN2" s="218"/>
      <c r="KYO2" s="218"/>
      <c r="KYP2" s="218"/>
      <c r="KYQ2" s="218"/>
      <c r="KYR2" s="218"/>
      <c r="KYS2" s="218"/>
      <c r="KYT2" s="218"/>
      <c r="KYU2" s="218"/>
      <c r="KYV2" s="218"/>
      <c r="KYW2" s="218"/>
      <c r="KYX2" s="218"/>
      <c r="KYY2" s="218"/>
      <c r="KYZ2" s="218"/>
      <c r="KZA2" s="218"/>
      <c r="KZB2" s="218"/>
      <c r="KZC2" s="218"/>
      <c r="KZD2" s="218"/>
      <c r="KZE2" s="218"/>
      <c r="KZF2" s="218"/>
      <c r="KZG2" s="218"/>
      <c r="KZH2" s="218"/>
      <c r="KZI2" s="218"/>
      <c r="KZJ2" s="218"/>
      <c r="KZK2" s="218"/>
      <c r="KZL2" s="218"/>
      <c r="KZM2" s="218"/>
      <c r="KZN2" s="218"/>
      <c r="KZO2" s="218"/>
      <c r="KZP2" s="218"/>
      <c r="KZQ2" s="218"/>
      <c r="KZR2" s="218"/>
      <c r="KZS2" s="218"/>
      <c r="KZT2" s="218"/>
      <c r="KZU2" s="218"/>
      <c r="KZV2" s="218"/>
      <c r="KZW2" s="218"/>
      <c r="KZX2" s="218"/>
      <c r="KZY2" s="218"/>
      <c r="KZZ2" s="218"/>
      <c r="LAA2" s="218"/>
      <c r="LAB2" s="218"/>
      <c r="LAC2" s="218"/>
      <c r="LAD2" s="218"/>
      <c r="LAE2" s="218"/>
      <c r="LAF2" s="218"/>
      <c r="LAG2" s="218"/>
      <c r="LAH2" s="218"/>
      <c r="LAI2" s="218"/>
      <c r="LAJ2" s="218"/>
      <c r="LAK2" s="218"/>
      <c r="LAL2" s="218"/>
      <c r="LAM2" s="218"/>
      <c r="LAN2" s="218"/>
      <c r="LAO2" s="218"/>
      <c r="LAP2" s="218"/>
      <c r="LAQ2" s="218"/>
      <c r="LAR2" s="218"/>
      <c r="LAS2" s="218"/>
      <c r="LAT2" s="218"/>
      <c r="LAU2" s="218"/>
      <c r="LAV2" s="218"/>
      <c r="LAW2" s="218"/>
      <c r="LAX2" s="218"/>
      <c r="LAY2" s="218"/>
      <c r="LAZ2" s="218"/>
      <c r="LBA2" s="218"/>
      <c r="LBB2" s="218"/>
      <c r="LBC2" s="218"/>
      <c r="LBD2" s="218"/>
      <c r="LBE2" s="218"/>
      <c r="LBF2" s="218"/>
      <c r="LBG2" s="218"/>
      <c r="LBH2" s="218"/>
      <c r="LBI2" s="218"/>
      <c r="LBJ2" s="218"/>
      <c r="LBK2" s="218"/>
      <c r="LBL2" s="218"/>
      <c r="LBM2" s="218"/>
      <c r="LBN2" s="218"/>
      <c r="LBO2" s="218"/>
      <c r="LBP2" s="218"/>
      <c r="LBQ2" s="218"/>
      <c r="LBR2" s="218"/>
      <c r="LBS2" s="218"/>
      <c r="LBT2" s="218"/>
      <c r="LBU2" s="218"/>
      <c r="LBV2" s="218"/>
      <c r="LBW2" s="218"/>
      <c r="LBX2" s="218"/>
      <c r="LBY2" s="218"/>
      <c r="LBZ2" s="218"/>
      <c r="LCA2" s="218"/>
      <c r="LCB2" s="218"/>
      <c r="LCC2" s="218"/>
      <c r="LCD2" s="218"/>
      <c r="LCE2" s="218"/>
      <c r="LCF2" s="218"/>
      <c r="LCG2" s="218"/>
      <c r="LCH2" s="218"/>
      <c r="LCI2" s="218"/>
      <c r="LCJ2" s="218"/>
      <c r="LCK2" s="218"/>
      <c r="LCL2" s="218"/>
      <c r="LCM2" s="218"/>
      <c r="LCN2" s="218"/>
      <c r="LCO2" s="218"/>
      <c r="LCP2" s="218"/>
      <c r="LCQ2" s="218"/>
      <c r="LCR2" s="218"/>
      <c r="LCS2" s="218"/>
      <c r="LCT2" s="218"/>
      <c r="LCU2" s="218"/>
      <c r="LCV2" s="218"/>
      <c r="LCW2" s="218"/>
      <c r="LCX2" s="218"/>
      <c r="LCY2" s="218"/>
      <c r="LCZ2" s="218"/>
      <c r="LDA2" s="218"/>
      <c r="LDB2" s="218"/>
      <c r="LDC2" s="218"/>
      <c r="LDD2" s="218"/>
      <c r="LDE2" s="218"/>
      <c r="LDF2" s="218"/>
      <c r="LDG2" s="218"/>
      <c r="LDH2" s="218"/>
      <c r="LDI2" s="218"/>
      <c r="LDJ2" s="218"/>
      <c r="LDK2" s="218"/>
      <c r="LDL2" s="218"/>
      <c r="LDM2" s="218"/>
      <c r="LDN2" s="218"/>
      <c r="LDO2" s="218"/>
      <c r="LDP2" s="218"/>
      <c r="LDQ2" s="218"/>
      <c r="LDR2" s="218"/>
      <c r="LDS2" s="218"/>
      <c r="LDT2" s="218"/>
      <c r="LDU2" s="218"/>
      <c r="LDV2" s="218"/>
      <c r="LDW2" s="218"/>
      <c r="LDX2" s="218"/>
      <c r="LDY2" s="218"/>
      <c r="LDZ2" s="218"/>
      <c r="LEA2" s="218"/>
      <c r="LEB2" s="218"/>
      <c r="LEC2" s="218"/>
      <c r="LED2" s="218"/>
      <c r="LEE2" s="218"/>
      <c r="LEF2" s="218"/>
      <c r="LEG2" s="218"/>
      <c r="LEH2" s="218"/>
      <c r="LEI2" s="218"/>
      <c r="LEJ2" s="218"/>
      <c r="LEK2" s="218"/>
      <c r="LEL2" s="218"/>
      <c r="LEM2" s="218"/>
      <c r="LEN2" s="218"/>
      <c r="LEO2" s="218"/>
      <c r="LEP2" s="218"/>
      <c r="LEQ2" s="218"/>
      <c r="LER2" s="218"/>
      <c r="LES2" s="218"/>
      <c r="LET2" s="218"/>
      <c r="LEU2" s="218"/>
      <c r="LEV2" s="218"/>
      <c r="LEW2" s="218"/>
      <c r="LEX2" s="218"/>
      <c r="LEY2" s="218"/>
      <c r="LEZ2" s="218"/>
      <c r="LFA2" s="218"/>
      <c r="LFB2" s="218"/>
      <c r="LFC2" s="218"/>
      <c r="LFD2" s="218"/>
      <c r="LFE2" s="218"/>
      <c r="LFF2" s="218"/>
      <c r="LFG2" s="218"/>
      <c r="LFH2" s="218"/>
      <c r="LFI2" s="218"/>
      <c r="LFJ2" s="218"/>
      <c r="LFK2" s="218"/>
      <c r="LFL2" s="218"/>
      <c r="LFM2" s="218"/>
      <c r="LFN2" s="218"/>
      <c r="LFO2" s="218"/>
      <c r="LFP2" s="218"/>
      <c r="LFQ2" s="218"/>
      <c r="LFR2" s="218"/>
      <c r="LFS2" s="218"/>
      <c r="LFT2" s="218"/>
      <c r="LFU2" s="218"/>
      <c r="LFV2" s="218"/>
      <c r="LFW2" s="218"/>
      <c r="LFX2" s="218"/>
      <c r="LFY2" s="218"/>
      <c r="LFZ2" s="218"/>
      <c r="LGA2" s="218"/>
      <c r="LGB2" s="218"/>
      <c r="LGC2" s="218"/>
      <c r="LGD2" s="218"/>
      <c r="LGE2" s="218"/>
      <c r="LGF2" s="218"/>
      <c r="LGG2" s="218"/>
      <c r="LGH2" s="218"/>
      <c r="LGI2" s="218"/>
      <c r="LGJ2" s="218"/>
      <c r="LGK2" s="218"/>
      <c r="LGL2" s="218"/>
      <c r="LGM2" s="218"/>
      <c r="LGN2" s="218"/>
      <c r="LGO2" s="218"/>
      <c r="LGP2" s="218"/>
      <c r="LGQ2" s="218"/>
      <c r="LGR2" s="218"/>
      <c r="LGS2" s="218"/>
      <c r="LGT2" s="218"/>
      <c r="LGU2" s="218"/>
      <c r="LGV2" s="218"/>
      <c r="LGW2" s="218"/>
      <c r="LGX2" s="218"/>
      <c r="LGY2" s="218"/>
      <c r="LGZ2" s="218"/>
      <c r="LHA2" s="218"/>
      <c r="LHB2" s="218"/>
      <c r="LHC2" s="218"/>
      <c r="LHD2" s="218"/>
      <c r="LHE2" s="218"/>
      <c r="LHF2" s="218"/>
      <c r="LHG2" s="218"/>
      <c r="LHH2" s="218"/>
      <c r="LHI2" s="218"/>
      <c r="LHJ2" s="218"/>
      <c r="LHK2" s="218"/>
      <c r="LHL2" s="218"/>
      <c r="LHM2" s="218"/>
      <c r="LHN2" s="218"/>
      <c r="LHO2" s="218"/>
      <c r="LHP2" s="218"/>
      <c r="LHQ2" s="218"/>
      <c r="LHR2" s="218"/>
      <c r="LHS2" s="218"/>
      <c r="LHT2" s="218"/>
      <c r="LHU2" s="218"/>
      <c r="LHV2" s="218"/>
      <c r="LHW2" s="218"/>
      <c r="LHX2" s="218"/>
      <c r="LHY2" s="218"/>
      <c r="LHZ2" s="218"/>
      <c r="LIA2" s="218"/>
      <c r="LIB2" s="218"/>
      <c r="LIC2" s="218"/>
      <c r="LID2" s="218"/>
      <c r="LIE2" s="218"/>
      <c r="LIF2" s="218"/>
      <c r="LIG2" s="218"/>
      <c r="LIH2" s="218"/>
      <c r="LII2" s="218"/>
      <c r="LIJ2" s="218"/>
      <c r="LIK2" s="218"/>
      <c r="LIL2" s="218"/>
      <c r="LIM2" s="218"/>
      <c r="LIN2" s="218"/>
      <c r="LIO2" s="218"/>
      <c r="LIP2" s="218"/>
      <c r="LIQ2" s="218"/>
      <c r="LIR2" s="218"/>
      <c r="LIS2" s="218"/>
      <c r="LIT2" s="218"/>
      <c r="LIU2" s="218"/>
      <c r="LIV2" s="218"/>
      <c r="LIW2" s="218"/>
      <c r="LIX2" s="218"/>
      <c r="LIY2" s="218"/>
      <c r="LIZ2" s="218"/>
      <c r="LJA2" s="218"/>
      <c r="LJB2" s="218"/>
      <c r="LJC2" s="218"/>
      <c r="LJD2" s="218"/>
      <c r="LJE2" s="218"/>
      <c r="LJF2" s="218"/>
      <c r="LJG2" s="218"/>
      <c r="LJH2" s="218"/>
      <c r="LJI2" s="218"/>
      <c r="LJJ2" s="218"/>
      <c r="LJK2" s="218"/>
      <c r="LJL2" s="218"/>
      <c r="LJM2" s="218"/>
      <c r="LJN2" s="218"/>
      <c r="LJO2" s="218"/>
      <c r="LJP2" s="218"/>
      <c r="LJQ2" s="218"/>
      <c r="LJR2" s="218"/>
      <c r="LJS2" s="218"/>
      <c r="LJT2" s="218"/>
      <c r="LJU2" s="218"/>
      <c r="LJV2" s="218"/>
      <c r="LJW2" s="218"/>
      <c r="LJX2" s="218"/>
      <c r="LJY2" s="218"/>
      <c r="LJZ2" s="218"/>
      <c r="LKA2" s="218"/>
      <c r="LKB2" s="218"/>
      <c r="LKC2" s="218"/>
      <c r="LKD2" s="218"/>
      <c r="LKE2" s="218"/>
      <c r="LKF2" s="218"/>
      <c r="LKG2" s="218"/>
      <c r="LKH2" s="218"/>
      <c r="LKI2" s="218"/>
      <c r="LKJ2" s="218"/>
      <c r="LKK2" s="218"/>
      <c r="LKL2" s="218"/>
      <c r="LKM2" s="218"/>
      <c r="LKN2" s="218"/>
      <c r="LKO2" s="218"/>
      <c r="LKP2" s="218"/>
      <c r="LKQ2" s="218"/>
      <c r="LKR2" s="218"/>
      <c r="LKS2" s="218"/>
      <c r="LKT2" s="218"/>
      <c r="LKU2" s="218"/>
      <c r="LKV2" s="218"/>
      <c r="LKW2" s="218"/>
      <c r="LKX2" s="218"/>
      <c r="LKY2" s="218"/>
      <c r="LKZ2" s="218"/>
      <c r="LLA2" s="218"/>
      <c r="LLB2" s="218"/>
      <c r="LLC2" s="218"/>
      <c r="LLD2" s="218"/>
      <c r="LLE2" s="218"/>
      <c r="LLF2" s="218"/>
      <c r="LLG2" s="218"/>
      <c r="LLH2" s="218"/>
      <c r="LLI2" s="218"/>
      <c r="LLJ2" s="218"/>
      <c r="LLK2" s="218"/>
      <c r="LLL2" s="218"/>
      <c r="LLM2" s="218"/>
      <c r="LLN2" s="218"/>
      <c r="LLO2" s="218"/>
      <c r="LLP2" s="218"/>
      <c r="LLQ2" s="218"/>
      <c r="LLR2" s="218"/>
      <c r="LLS2" s="218"/>
      <c r="LLT2" s="218"/>
      <c r="LLU2" s="218"/>
      <c r="LLV2" s="218"/>
      <c r="LLW2" s="218"/>
      <c r="LLX2" s="218"/>
      <c r="LLY2" s="218"/>
      <c r="LLZ2" s="218"/>
      <c r="LMA2" s="218"/>
      <c r="LMB2" s="218"/>
      <c r="LMC2" s="218"/>
      <c r="LMD2" s="218"/>
      <c r="LME2" s="218"/>
      <c r="LMF2" s="218"/>
      <c r="LMG2" s="218"/>
      <c r="LMH2" s="218"/>
      <c r="LMI2" s="218"/>
      <c r="LMJ2" s="218"/>
      <c r="LMK2" s="218"/>
      <c r="LML2" s="218"/>
      <c r="LMM2" s="218"/>
      <c r="LMN2" s="218"/>
      <c r="LMO2" s="218"/>
      <c r="LMP2" s="218"/>
      <c r="LMQ2" s="218"/>
      <c r="LMR2" s="218"/>
      <c r="LMS2" s="218"/>
      <c r="LMT2" s="218"/>
      <c r="LMU2" s="218"/>
      <c r="LMV2" s="218"/>
      <c r="LMW2" s="218"/>
      <c r="LMX2" s="218"/>
      <c r="LMY2" s="218"/>
      <c r="LMZ2" s="218"/>
      <c r="LNA2" s="218"/>
      <c r="LNB2" s="218"/>
      <c r="LNC2" s="218"/>
      <c r="LND2" s="218"/>
      <c r="LNE2" s="218"/>
      <c r="LNF2" s="218"/>
      <c r="LNG2" s="218"/>
      <c r="LNH2" s="218"/>
      <c r="LNI2" s="218"/>
      <c r="LNJ2" s="218"/>
      <c r="LNK2" s="218"/>
      <c r="LNL2" s="218"/>
      <c r="LNM2" s="218"/>
      <c r="LNN2" s="218"/>
      <c r="LNO2" s="218"/>
      <c r="LNP2" s="218"/>
      <c r="LNQ2" s="218"/>
      <c r="LNR2" s="218"/>
      <c r="LNS2" s="218"/>
      <c r="LNT2" s="218"/>
      <c r="LNU2" s="218"/>
      <c r="LNV2" s="218"/>
      <c r="LNW2" s="218"/>
      <c r="LNX2" s="218"/>
      <c r="LNY2" s="218"/>
      <c r="LNZ2" s="218"/>
      <c r="LOA2" s="218"/>
      <c r="LOB2" s="218"/>
      <c r="LOC2" s="218"/>
      <c r="LOD2" s="218"/>
      <c r="LOE2" s="218"/>
      <c r="LOF2" s="218"/>
      <c r="LOG2" s="218"/>
      <c r="LOH2" s="218"/>
      <c r="LOI2" s="218"/>
      <c r="LOJ2" s="218"/>
      <c r="LOK2" s="218"/>
      <c r="LOL2" s="218"/>
      <c r="LOM2" s="218"/>
      <c r="LON2" s="218"/>
      <c r="LOO2" s="218"/>
      <c r="LOP2" s="218"/>
      <c r="LOQ2" s="218"/>
      <c r="LOR2" s="218"/>
      <c r="LOS2" s="218"/>
      <c r="LOT2" s="218"/>
      <c r="LOU2" s="218"/>
      <c r="LOV2" s="218"/>
      <c r="LOW2" s="218"/>
      <c r="LOX2" s="218"/>
      <c r="LOY2" s="218"/>
      <c r="LOZ2" s="218"/>
      <c r="LPA2" s="218"/>
      <c r="LPB2" s="218"/>
      <c r="LPC2" s="218"/>
      <c r="LPD2" s="218"/>
      <c r="LPE2" s="218"/>
      <c r="LPF2" s="218"/>
      <c r="LPG2" s="218"/>
      <c r="LPH2" s="218"/>
      <c r="LPI2" s="218"/>
      <c r="LPJ2" s="218"/>
      <c r="LPK2" s="218"/>
      <c r="LPL2" s="218"/>
      <c r="LPM2" s="218"/>
      <c r="LPN2" s="218"/>
      <c r="LPO2" s="218"/>
      <c r="LPP2" s="218"/>
      <c r="LPQ2" s="218"/>
      <c r="LPR2" s="218"/>
      <c r="LPS2" s="218"/>
      <c r="LPT2" s="218"/>
      <c r="LPU2" s="218"/>
      <c r="LPV2" s="218"/>
      <c r="LPW2" s="218"/>
      <c r="LPX2" s="218"/>
      <c r="LPY2" s="218"/>
      <c r="LPZ2" s="218"/>
      <c r="LQA2" s="218"/>
      <c r="LQB2" s="218"/>
      <c r="LQC2" s="218"/>
      <c r="LQD2" s="218"/>
      <c r="LQE2" s="218"/>
      <c r="LQF2" s="218"/>
      <c r="LQG2" s="218"/>
      <c r="LQH2" s="218"/>
      <c r="LQI2" s="218"/>
      <c r="LQJ2" s="218"/>
      <c r="LQK2" s="218"/>
      <c r="LQL2" s="218"/>
      <c r="LQM2" s="218"/>
      <c r="LQN2" s="218"/>
      <c r="LQO2" s="218"/>
      <c r="LQP2" s="218"/>
      <c r="LQQ2" s="218"/>
      <c r="LQR2" s="218"/>
      <c r="LQS2" s="218"/>
      <c r="LQT2" s="218"/>
      <c r="LQU2" s="218"/>
      <c r="LQV2" s="218"/>
      <c r="LQW2" s="218"/>
      <c r="LQX2" s="218"/>
      <c r="LQY2" s="218"/>
      <c r="LQZ2" s="218"/>
      <c r="LRA2" s="218"/>
      <c r="LRB2" s="218"/>
      <c r="LRC2" s="218"/>
      <c r="LRD2" s="218"/>
      <c r="LRE2" s="218"/>
      <c r="LRF2" s="218"/>
      <c r="LRG2" s="218"/>
      <c r="LRH2" s="218"/>
      <c r="LRI2" s="218"/>
      <c r="LRJ2" s="218"/>
      <c r="LRK2" s="218"/>
      <c r="LRL2" s="218"/>
      <c r="LRM2" s="218"/>
      <c r="LRN2" s="218"/>
      <c r="LRO2" s="218"/>
      <c r="LRP2" s="218"/>
      <c r="LRQ2" s="218"/>
      <c r="LRR2" s="218"/>
      <c r="LRS2" s="218"/>
      <c r="LRT2" s="218"/>
      <c r="LRU2" s="218"/>
      <c r="LRV2" s="218"/>
      <c r="LRW2" s="218"/>
      <c r="LRX2" s="218"/>
      <c r="LRY2" s="218"/>
      <c r="LRZ2" s="218"/>
      <c r="LSA2" s="218"/>
      <c r="LSB2" s="218"/>
      <c r="LSC2" s="218"/>
      <c r="LSD2" s="218"/>
      <c r="LSE2" s="218"/>
      <c r="LSF2" s="218"/>
      <c r="LSG2" s="218"/>
      <c r="LSH2" s="218"/>
      <c r="LSI2" s="218"/>
      <c r="LSJ2" s="218"/>
      <c r="LSK2" s="218"/>
      <c r="LSL2" s="218"/>
      <c r="LSM2" s="218"/>
      <c r="LSN2" s="218"/>
      <c r="LSO2" s="218"/>
      <c r="LSP2" s="218"/>
      <c r="LSQ2" s="218"/>
      <c r="LSR2" s="218"/>
      <c r="LSS2" s="218"/>
      <c r="LST2" s="218"/>
      <c r="LSU2" s="218"/>
      <c r="LSV2" s="218"/>
      <c r="LSW2" s="218"/>
      <c r="LSX2" s="218"/>
      <c r="LSY2" s="218"/>
      <c r="LSZ2" s="218"/>
      <c r="LTA2" s="218"/>
      <c r="LTB2" s="218"/>
      <c r="LTC2" s="218"/>
      <c r="LTD2" s="218"/>
      <c r="LTE2" s="218"/>
      <c r="LTF2" s="218"/>
      <c r="LTG2" s="218"/>
      <c r="LTH2" s="218"/>
      <c r="LTI2" s="218"/>
      <c r="LTJ2" s="218"/>
      <c r="LTK2" s="218"/>
      <c r="LTL2" s="218"/>
      <c r="LTM2" s="218"/>
      <c r="LTN2" s="218"/>
      <c r="LTO2" s="218"/>
      <c r="LTP2" s="218"/>
      <c r="LTQ2" s="218"/>
      <c r="LTR2" s="218"/>
      <c r="LTS2" s="218"/>
      <c r="LTT2" s="218"/>
      <c r="LTU2" s="218"/>
      <c r="LTV2" s="218"/>
      <c r="LTW2" s="218"/>
      <c r="LTX2" s="218"/>
      <c r="LTY2" s="218"/>
      <c r="LTZ2" s="218"/>
      <c r="LUA2" s="218"/>
      <c r="LUB2" s="218"/>
      <c r="LUC2" s="218"/>
      <c r="LUD2" s="218"/>
      <c r="LUE2" s="218"/>
      <c r="LUF2" s="218"/>
      <c r="LUG2" s="218"/>
      <c r="LUH2" s="218"/>
      <c r="LUI2" s="218"/>
      <c r="LUJ2" s="218"/>
      <c r="LUK2" s="218"/>
      <c r="LUL2" s="218"/>
      <c r="LUM2" s="218"/>
      <c r="LUN2" s="218"/>
      <c r="LUO2" s="218"/>
      <c r="LUP2" s="218"/>
      <c r="LUQ2" s="218"/>
      <c r="LUR2" s="218"/>
      <c r="LUS2" s="218"/>
      <c r="LUT2" s="218"/>
      <c r="LUU2" s="218"/>
      <c r="LUV2" s="218"/>
      <c r="LUW2" s="218"/>
      <c r="LUX2" s="218"/>
      <c r="LUY2" s="218"/>
      <c r="LUZ2" s="218"/>
      <c r="LVA2" s="218"/>
      <c r="LVB2" s="218"/>
      <c r="LVC2" s="218"/>
      <c r="LVD2" s="218"/>
      <c r="LVE2" s="218"/>
      <c r="LVF2" s="218"/>
      <c r="LVG2" s="218"/>
      <c r="LVH2" s="218"/>
      <c r="LVI2" s="218"/>
      <c r="LVJ2" s="218"/>
      <c r="LVK2" s="218"/>
      <c r="LVL2" s="218"/>
      <c r="LVM2" s="218"/>
      <c r="LVN2" s="218"/>
      <c r="LVO2" s="218"/>
      <c r="LVP2" s="218"/>
      <c r="LVQ2" s="218"/>
      <c r="LVR2" s="218"/>
      <c r="LVS2" s="218"/>
      <c r="LVT2" s="218"/>
      <c r="LVU2" s="218"/>
      <c r="LVV2" s="218"/>
      <c r="LVW2" s="218"/>
      <c r="LVX2" s="218"/>
      <c r="LVY2" s="218"/>
      <c r="LVZ2" s="218"/>
      <c r="LWA2" s="218"/>
      <c r="LWB2" s="218"/>
      <c r="LWC2" s="218"/>
      <c r="LWD2" s="218"/>
      <c r="LWE2" s="218"/>
      <c r="LWF2" s="218"/>
      <c r="LWG2" s="218"/>
      <c r="LWH2" s="218"/>
      <c r="LWI2" s="218"/>
      <c r="LWJ2" s="218"/>
      <c r="LWK2" s="218"/>
      <c r="LWL2" s="218"/>
      <c r="LWM2" s="218"/>
      <c r="LWN2" s="218"/>
      <c r="LWO2" s="218"/>
      <c r="LWP2" s="218"/>
      <c r="LWQ2" s="218"/>
      <c r="LWR2" s="218"/>
      <c r="LWS2" s="218"/>
      <c r="LWT2" s="218"/>
      <c r="LWU2" s="218"/>
      <c r="LWV2" s="218"/>
      <c r="LWW2" s="218"/>
      <c r="LWX2" s="218"/>
      <c r="LWY2" s="218"/>
      <c r="LWZ2" s="218"/>
      <c r="LXA2" s="218"/>
      <c r="LXB2" s="218"/>
      <c r="LXC2" s="218"/>
      <c r="LXD2" s="218"/>
      <c r="LXE2" s="218"/>
      <c r="LXF2" s="218"/>
      <c r="LXG2" s="218"/>
      <c r="LXH2" s="218"/>
      <c r="LXI2" s="218"/>
      <c r="LXJ2" s="218"/>
      <c r="LXK2" s="218"/>
      <c r="LXL2" s="218"/>
      <c r="LXM2" s="218"/>
      <c r="LXN2" s="218"/>
      <c r="LXO2" s="218"/>
      <c r="LXP2" s="218"/>
      <c r="LXQ2" s="218"/>
      <c r="LXR2" s="218"/>
      <c r="LXS2" s="218"/>
      <c r="LXT2" s="218"/>
      <c r="LXU2" s="218"/>
      <c r="LXV2" s="218"/>
      <c r="LXW2" s="218"/>
      <c r="LXX2" s="218"/>
      <c r="LXY2" s="218"/>
      <c r="LXZ2" s="218"/>
      <c r="LYA2" s="218"/>
      <c r="LYB2" s="218"/>
      <c r="LYC2" s="218"/>
      <c r="LYD2" s="218"/>
      <c r="LYE2" s="218"/>
      <c r="LYF2" s="218"/>
      <c r="LYG2" s="218"/>
      <c r="LYH2" s="218"/>
      <c r="LYI2" s="218"/>
      <c r="LYJ2" s="218"/>
      <c r="LYK2" s="218"/>
      <c r="LYL2" s="218"/>
      <c r="LYM2" s="218"/>
      <c r="LYN2" s="218"/>
      <c r="LYO2" s="218"/>
      <c r="LYP2" s="218"/>
      <c r="LYQ2" s="218"/>
      <c r="LYR2" s="218"/>
      <c r="LYS2" s="218"/>
      <c r="LYT2" s="218"/>
      <c r="LYU2" s="218"/>
      <c r="LYV2" s="218"/>
      <c r="LYW2" s="218"/>
      <c r="LYX2" s="218"/>
      <c r="LYY2" s="218"/>
      <c r="LYZ2" s="218"/>
      <c r="LZA2" s="218"/>
      <c r="LZB2" s="218"/>
      <c r="LZC2" s="218"/>
      <c r="LZD2" s="218"/>
      <c r="LZE2" s="218"/>
      <c r="LZF2" s="218"/>
      <c r="LZG2" s="218"/>
      <c r="LZH2" s="218"/>
      <c r="LZI2" s="218"/>
      <c r="LZJ2" s="218"/>
      <c r="LZK2" s="218"/>
      <c r="LZL2" s="218"/>
      <c r="LZM2" s="218"/>
      <c r="LZN2" s="218"/>
      <c r="LZO2" s="218"/>
      <c r="LZP2" s="218"/>
      <c r="LZQ2" s="218"/>
      <c r="LZR2" s="218"/>
      <c r="LZS2" s="218"/>
      <c r="LZT2" s="218"/>
      <c r="LZU2" s="218"/>
      <c r="LZV2" s="218"/>
      <c r="LZW2" s="218"/>
      <c r="LZX2" s="218"/>
      <c r="LZY2" s="218"/>
      <c r="LZZ2" s="218"/>
      <c r="MAA2" s="218"/>
      <c r="MAB2" s="218"/>
      <c r="MAC2" s="218"/>
      <c r="MAD2" s="218"/>
      <c r="MAE2" s="218"/>
      <c r="MAF2" s="218"/>
      <c r="MAG2" s="218"/>
      <c r="MAH2" s="218"/>
      <c r="MAI2" s="218"/>
      <c r="MAJ2" s="218"/>
      <c r="MAK2" s="218"/>
      <c r="MAL2" s="218"/>
      <c r="MAM2" s="218"/>
      <c r="MAN2" s="218"/>
      <c r="MAO2" s="218"/>
      <c r="MAP2" s="218"/>
      <c r="MAQ2" s="218"/>
      <c r="MAR2" s="218"/>
      <c r="MAS2" s="218"/>
      <c r="MAT2" s="218"/>
      <c r="MAU2" s="218"/>
      <c r="MAV2" s="218"/>
      <c r="MAW2" s="218"/>
      <c r="MAX2" s="218"/>
      <c r="MAY2" s="218"/>
      <c r="MAZ2" s="218"/>
      <c r="MBA2" s="218"/>
      <c r="MBB2" s="218"/>
      <c r="MBC2" s="218"/>
      <c r="MBD2" s="218"/>
      <c r="MBE2" s="218"/>
      <c r="MBF2" s="218"/>
      <c r="MBG2" s="218"/>
      <c r="MBH2" s="218"/>
      <c r="MBI2" s="218"/>
      <c r="MBJ2" s="218"/>
      <c r="MBK2" s="218"/>
      <c r="MBL2" s="218"/>
      <c r="MBM2" s="218"/>
      <c r="MBN2" s="218"/>
      <c r="MBO2" s="218"/>
      <c r="MBP2" s="218"/>
      <c r="MBQ2" s="218"/>
      <c r="MBR2" s="218"/>
      <c r="MBS2" s="218"/>
      <c r="MBT2" s="218"/>
      <c r="MBU2" s="218"/>
      <c r="MBV2" s="218"/>
      <c r="MBW2" s="218"/>
      <c r="MBX2" s="218"/>
      <c r="MBY2" s="218"/>
      <c r="MBZ2" s="218"/>
      <c r="MCA2" s="218"/>
      <c r="MCB2" s="218"/>
      <c r="MCC2" s="218"/>
      <c r="MCD2" s="218"/>
      <c r="MCE2" s="218"/>
      <c r="MCF2" s="218"/>
      <c r="MCG2" s="218"/>
      <c r="MCH2" s="218"/>
      <c r="MCI2" s="218"/>
      <c r="MCJ2" s="218"/>
      <c r="MCK2" s="218"/>
      <c r="MCL2" s="218"/>
      <c r="MCM2" s="218"/>
      <c r="MCN2" s="218"/>
      <c r="MCO2" s="218"/>
      <c r="MCP2" s="218"/>
      <c r="MCQ2" s="218"/>
      <c r="MCR2" s="218"/>
      <c r="MCS2" s="218"/>
      <c r="MCT2" s="218"/>
      <c r="MCU2" s="218"/>
      <c r="MCV2" s="218"/>
      <c r="MCW2" s="218"/>
      <c r="MCX2" s="218"/>
      <c r="MCY2" s="218"/>
      <c r="MCZ2" s="218"/>
      <c r="MDA2" s="218"/>
      <c r="MDB2" s="218"/>
      <c r="MDC2" s="218"/>
      <c r="MDD2" s="218"/>
      <c r="MDE2" s="218"/>
      <c r="MDF2" s="218"/>
      <c r="MDG2" s="218"/>
      <c r="MDH2" s="218"/>
      <c r="MDI2" s="218"/>
      <c r="MDJ2" s="218"/>
      <c r="MDK2" s="218"/>
      <c r="MDL2" s="218"/>
      <c r="MDM2" s="218"/>
      <c r="MDN2" s="218"/>
      <c r="MDO2" s="218"/>
      <c r="MDP2" s="218"/>
      <c r="MDQ2" s="218"/>
      <c r="MDR2" s="218"/>
      <c r="MDS2" s="218"/>
      <c r="MDT2" s="218"/>
      <c r="MDU2" s="218"/>
      <c r="MDV2" s="218"/>
      <c r="MDW2" s="218"/>
      <c r="MDX2" s="218"/>
      <c r="MDY2" s="218"/>
      <c r="MDZ2" s="218"/>
      <c r="MEA2" s="218"/>
      <c r="MEB2" s="218"/>
      <c r="MEC2" s="218"/>
      <c r="MED2" s="218"/>
      <c r="MEE2" s="218"/>
      <c r="MEF2" s="218"/>
      <c r="MEG2" s="218"/>
      <c r="MEH2" s="218"/>
      <c r="MEI2" s="218"/>
      <c r="MEJ2" s="218"/>
      <c r="MEK2" s="218"/>
      <c r="MEL2" s="218"/>
      <c r="MEM2" s="218"/>
      <c r="MEN2" s="218"/>
      <c r="MEO2" s="218"/>
      <c r="MEP2" s="218"/>
      <c r="MEQ2" s="218"/>
      <c r="MER2" s="218"/>
      <c r="MES2" s="218"/>
      <c r="MET2" s="218"/>
      <c r="MEU2" s="218"/>
      <c r="MEV2" s="218"/>
      <c r="MEW2" s="218"/>
      <c r="MEX2" s="218"/>
      <c r="MEY2" s="218"/>
      <c r="MEZ2" s="218"/>
      <c r="MFA2" s="218"/>
      <c r="MFB2" s="218"/>
      <c r="MFC2" s="218"/>
      <c r="MFD2" s="218"/>
      <c r="MFE2" s="218"/>
      <c r="MFF2" s="218"/>
      <c r="MFG2" s="218"/>
      <c r="MFH2" s="218"/>
      <c r="MFI2" s="218"/>
      <c r="MFJ2" s="218"/>
      <c r="MFK2" s="218"/>
      <c r="MFL2" s="218"/>
      <c r="MFM2" s="218"/>
      <c r="MFN2" s="218"/>
      <c r="MFO2" s="218"/>
      <c r="MFP2" s="218"/>
      <c r="MFQ2" s="218"/>
      <c r="MFR2" s="218"/>
      <c r="MFS2" s="218"/>
      <c r="MFT2" s="218"/>
      <c r="MFU2" s="218"/>
      <c r="MFV2" s="218"/>
      <c r="MFW2" s="218"/>
      <c r="MFX2" s="218"/>
      <c r="MFY2" s="218"/>
      <c r="MFZ2" s="218"/>
      <c r="MGA2" s="218"/>
      <c r="MGB2" s="218"/>
      <c r="MGC2" s="218"/>
      <c r="MGD2" s="218"/>
      <c r="MGE2" s="218"/>
      <c r="MGF2" s="218"/>
      <c r="MGG2" s="218"/>
      <c r="MGH2" s="218"/>
      <c r="MGI2" s="218"/>
      <c r="MGJ2" s="218"/>
      <c r="MGK2" s="218"/>
      <c r="MGL2" s="218"/>
      <c r="MGM2" s="218"/>
      <c r="MGN2" s="218"/>
      <c r="MGO2" s="218"/>
      <c r="MGP2" s="218"/>
      <c r="MGQ2" s="218"/>
      <c r="MGR2" s="218"/>
      <c r="MGS2" s="218"/>
      <c r="MGT2" s="218"/>
      <c r="MGU2" s="218"/>
      <c r="MGV2" s="218"/>
      <c r="MGW2" s="218"/>
      <c r="MGX2" s="218"/>
      <c r="MGY2" s="218"/>
      <c r="MGZ2" s="218"/>
      <c r="MHA2" s="218"/>
      <c r="MHB2" s="218"/>
      <c r="MHC2" s="218"/>
      <c r="MHD2" s="218"/>
      <c r="MHE2" s="218"/>
      <c r="MHF2" s="218"/>
      <c r="MHG2" s="218"/>
      <c r="MHH2" s="218"/>
      <c r="MHI2" s="218"/>
      <c r="MHJ2" s="218"/>
      <c r="MHK2" s="218"/>
      <c r="MHL2" s="218"/>
      <c r="MHM2" s="218"/>
      <c r="MHN2" s="218"/>
      <c r="MHO2" s="218"/>
      <c r="MHP2" s="218"/>
      <c r="MHQ2" s="218"/>
      <c r="MHR2" s="218"/>
      <c r="MHS2" s="218"/>
      <c r="MHT2" s="218"/>
      <c r="MHU2" s="218"/>
      <c r="MHV2" s="218"/>
      <c r="MHW2" s="218"/>
      <c r="MHX2" s="218"/>
      <c r="MHY2" s="218"/>
      <c r="MHZ2" s="218"/>
      <c r="MIA2" s="218"/>
      <c r="MIB2" s="218"/>
      <c r="MIC2" s="218"/>
      <c r="MID2" s="218"/>
      <c r="MIE2" s="218"/>
      <c r="MIF2" s="218"/>
      <c r="MIG2" s="218"/>
      <c r="MIH2" s="218"/>
      <c r="MII2" s="218"/>
      <c r="MIJ2" s="218"/>
      <c r="MIK2" s="218"/>
      <c r="MIL2" s="218"/>
      <c r="MIM2" s="218"/>
      <c r="MIN2" s="218"/>
      <c r="MIO2" s="218"/>
      <c r="MIP2" s="218"/>
      <c r="MIQ2" s="218"/>
      <c r="MIR2" s="218"/>
      <c r="MIS2" s="218"/>
      <c r="MIT2" s="218"/>
      <c r="MIU2" s="218"/>
      <c r="MIV2" s="218"/>
      <c r="MIW2" s="218"/>
      <c r="MIX2" s="218"/>
      <c r="MIY2" s="218"/>
      <c r="MIZ2" s="218"/>
      <c r="MJA2" s="218"/>
      <c r="MJB2" s="218"/>
      <c r="MJC2" s="218"/>
      <c r="MJD2" s="218"/>
      <c r="MJE2" s="218"/>
      <c r="MJF2" s="218"/>
      <c r="MJG2" s="218"/>
      <c r="MJH2" s="218"/>
      <c r="MJI2" s="218"/>
      <c r="MJJ2" s="218"/>
      <c r="MJK2" s="218"/>
      <c r="MJL2" s="218"/>
      <c r="MJM2" s="218"/>
      <c r="MJN2" s="218"/>
      <c r="MJO2" s="218"/>
      <c r="MJP2" s="218"/>
      <c r="MJQ2" s="218"/>
      <c r="MJR2" s="218"/>
      <c r="MJS2" s="218"/>
      <c r="MJT2" s="218"/>
      <c r="MJU2" s="218"/>
      <c r="MJV2" s="218"/>
      <c r="MJW2" s="218"/>
      <c r="MJX2" s="218"/>
      <c r="MJY2" s="218"/>
      <c r="MJZ2" s="218"/>
      <c r="MKA2" s="218"/>
      <c r="MKB2" s="218"/>
      <c r="MKC2" s="218"/>
      <c r="MKD2" s="218"/>
      <c r="MKE2" s="218"/>
      <c r="MKF2" s="218"/>
      <c r="MKG2" s="218"/>
      <c r="MKH2" s="218"/>
      <c r="MKI2" s="218"/>
      <c r="MKJ2" s="218"/>
      <c r="MKK2" s="218"/>
      <c r="MKL2" s="218"/>
      <c r="MKM2" s="218"/>
      <c r="MKN2" s="218"/>
      <c r="MKO2" s="218"/>
      <c r="MKP2" s="218"/>
      <c r="MKQ2" s="218"/>
      <c r="MKR2" s="218"/>
      <c r="MKS2" s="218"/>
      <c r="MKT2" s="218"/>
      <c r="MKU2" s="218"/>
      <c r="MKV2" s="218"/>
      <c r="MKW2" s="218"/>
      <c r="MKX2" s="218"/>
      <c r="MKY2" s="218"/>
      <c r="MKZ2" s="218"/>
      <c r="MLA2" s="218"/>
      <c r="MLB2" s="218"/>
      <c r="MLC2" s="218"/>
      <c r="MLD2" s="218"/>
      <c r="MLE2" s="218"/>
      <c r="MLF2" s="218"/>
      <c r="MLG2" s="218"/>
      <c r="MLH2" s="218"/>
      <c r="MLI2" s="218"/>
      <c r="MLJ2" s="218"/>
      <c r="MLK2" s="218"/>
      <c r="MLL2" s="218"/>
      <c r="MLM2" s="218"/>
      <c r="MLN2" s="218"/>
      <c r="MLO2" s="218"/>
      <c r="MLP2" s="218"/>
      <c r="MLQ2" s="218"/>
      <c r="MLR2" s="218"/>
      <c r="MLS2" s="218"/>
      <c r="MLT2" s="218"/>
      <c r="MLU2" s="218"/>
      <c r="MLV2" s="218"/>
      <c r="MLW2" s="218"/>
      <c r="MLX2" s="218"/>
      <c r="MLY2" s="218"/>
      <c r="MLZ2" s="218"/>
      <c r="MMA2" s="218"/>
      <c r="MMB2" s="218"/>
      <c r="MMC2" s="218"/>
      <c r="MMD2" s="218"/>
      <c r="MME2" s="218"/>
      <c r="MMF2" s="218"/>
      <c r="MMG2" s="218"/>
      <c r="MMH2" s="218"/>
      <c r="MMI2" s="218"/>
      <c r="MMJ2" s="218"/>
      <c r="MMK2" s="218"/>
      <c r="MML2" s="218"/>
      <c r="MMM2" s="218"/>
      <c r="MMN2" s="218"/>
      <c r="MMO2" s="218"/>
      <c r="MMP2" s="218"/>
      <c r="MMQ2" s="218"/>
      <c r="MMR2" s="218"/>
      <c r="MMS2" s="218"/>
      <c r="MMT2" s="218"/>
      <c r="MMU2" s="218"/>
      <c r="MMV2" s="218"/>
      <c r="MMW2" s="218"/>
      <c r="MMX2" s="218"/>
      <c r="MMY2" s="218"/>
      <c r="MMZ2" s="218"/>
      <c r="MNA2" s="218"/>
      <c r="MNB2" s="218"/>
      <c r="MNC2" s="218"/>
      <c r="MND2" s="218"/>
      <c r="MNE2" s="218"/>
      <c r="MNF2" s="218"/>
      <c r="MNG2" s="218"/>
      <c r="MNH2" s="218"/>
      <c r="MNI2" s="218"/>
      <c r="MNJ2" s="218"/>
      <c r="MNK2" s="218"/>
      <c r="MNL2" s="218"/>
      <c r="MNM2" s="218"/>
      <c r="MNN2" s="218"/>
      <c r="MNO2" s="218"/>
      <c r="MNP2" s="218"/>
      <c r="MNQ2" s="218"/>
      <c r="MNR2" s="218"/>
      <c r="MNS2" s="218"/>
      <c r="MNT2" s="218"/>
      <c r="MNU2" s="218"/>
      <c r="MNV2" s="218"/>
      <c r="MNW2" s="218"/>
      <c r="MNX2" s="218"/>
      <c r="MNY2" s="218"/>
      <c r="MNZ2" s="218"/>
      <c r="MOA2" s="218"/>
      <c r="MOB2" s="218"/>
      <c r="MOC2" s="218"/>
      <c r="MOD2" s="218"/>
      <c r="MOE2" s="218"/>
      <c r="MOF2" s="218"/>
      <c r="MOG2" s="218"/>
      <c r="MOH2" s="218"/>
      <c r="MOI2" s="218"/>
      <c r="MOJ2" s="218"/>
      <c r="MOK2" s="218"/>
      <c r="MOL2" s="218"/>
      <c r="MOM2" s="218"/>
      <c r="MON2" s="218"/>
      <c r="MOO2" s="218"/>
      <c r="MOP2" s="218"/>
      <c r="MOQ2" s="218"/>
      <c r="MOR2" s="218"/>
      <c r="MOS2" s="218"/>
      <c r="MOT2" s="218"/>
      <c r="MOU2" s="218"/>
      <c r="MOV2" s="218"/>
      <c r="MOW2" s="218"/>
      <c r="MOX2" s="218"/>
      <c r="MOY2" s="218"/>
      <c r="MOZ2" s="218"/>
      <c r="MPA2" s="218"/>
      <c r="MPB2" s="218"/>
      <c r="MPC2" s="218"/>
      <c r="MPD2" s="218"/>
      <c r="MPE2" s="218"/>
      <c r="MPF2" s="218"/>
      <c r="MPG2" s="218"/>
      <c r="MPH2" s="218"/>
      <c r="MPI2" s="218"/>
      <c r="MPJ2" s="218"/>
      <c r="MPK2" s="218"/>
      <c r="MPL2" s="218"/>
      <c r="MPM2" s="218"/>
      <c r="MPN2" s="218"/>
      <c r="MPO2" s="218"/>
      <c r="MPP2" s="218"/>
      <c r="MPQ2" s="218"/>
      <c r="MPR2" s="218"/>
      <c r="MPS2" s="218"/>
      <c r="MPT2" s="218"/>
      <c r="MPU2" s="218"/>
      <c r="MPV2" s="218"/>
      <c r="MPW2" s="218"/>
      <c r="MPX2" s="218"/>
      <c r="MPY2" s="218"/>
      <c r="MPZ2" s="218"/>
      <c r="MQA2" s="218"/>
      <c r="MQB2" s="218"/>
      <c r="MQC2" s="218"/>
      <c r="MQD2" s="218"/>
      <c r="MQE2" s="218"/>
      <c r="MQF2" s="218"/>
      <c r="MQG2" s="218"/>
      <c r="MQH2" s="218"/>
      <c r="MQI2" s="218"/>
      <c r="MQJ2" s="218"/>
      <c r="MQK2" s="218"/>
      <c r="MQL2" s="218"/>
      <c r="MQM2" s="218"/>
      <c r="MQN2" s="218"/>
      <c r="MQO2" s="218"/>
      <c r="MQP2" s="218"/>
      <c r="MQQ2" s="218"/>
      <c r="MQR2" s="218"/>
      <c r="MQS2" s="218"/>
      <c r="MQT2" s="218"/>
      <c r="MQU2" s="218"/>
      <c r="MQV2" s="218"/>
      <c r="MQW2" s="218"/>
      <c r="MQX2" s="218"/>
      <c r="MQY2" s="218"/>
      <c r="MQZ2" s="218"/>
      <c r="MRA2" s="218"/>
      <c r="MRB2" s="218"/>
      <c r="MRC2" s="218"/>
      <c r="MRD2" s="218"/>
      <c r="MRE2" s="218"/>
      <c r="MRF2" s="218"/>
      <c r="MRG2" s="218"/>
      <c r="MRH2" s="218"/>
      <c r="MRI2" s="218"/>
      <c r="MRJ2" s="218"/>
      <c r="MRK2" s="218"/>
      <c r="MRL2" s="218"/>
      <c r="MRM2" s="218"/>
      <c r="MRN2" s="218"/>
      <c r="MRO2" s="218"/>
      <c r="MRP2" s="218"/>
      <c r="MRQ2" s="218"/>
      <c r="MRR2" s="218"/>
      <c r="MRS2" s="218"/>
      <c r="MRT2" s="218"/>
      <c r="MRU2" s="218"/>
      <c r="MRV2" s="218"/>
      <c r="MRW2" s="218"/>
      <c r="MRX2" s="218"/>
      <c r="MRY2" s="218"/>
      <c r="MRZ2" s="218"/>
      <c r="MSA2" s="218"/>
      <c r="MSB2" s="218"/>
      <c r="MSC2" s="218"/>
      <c r="MSD2" s="218"/>
      <c r="MSE2" s="218"/>
      <c r="MSF2" s="218"/>
      <c r="MSG2" s="218"/>
      <c r="MSH2" s="218"/>
      <c r="MSI2" s="218"/>
      <c r="MSJ2" s="218"/>
      <c r="MSK2" s="218"/>
      <c r="MSL2" s="218"/>
      <c r="MSM2" s="218"/>
      <c r="MSN2" s="218"/>
      <c r="MSO2" s="218"/>
      <c r="MSP2" s="218"/>
      <c r="MSQ2" s="218"/>
      <c r="MSR2" s="218"/>
      <c r="MSS2" s="218"/>
      <c r="MST2" s="218"/>
      <c r="MSU2" s="218"/>
      <c r="MSV2" s="218"/>
      <c r="MSW2" s="218"/>
      <c r="MSX2" s="218"/>
      <c r="MSY2" s="218"/>
      <c r="MSZ2" s="218"/>
      <c r="MTA2" s="218"/>
      <c r="MTB2" s="218"/>
      <c r="MTC2" s="218"/>
      <c r="MTD2" s="218"/>
      <c r="MTE2" s="218"/>
      <c r="MTF2" s="218"/>
      <c r="MTG2" s="218"/>
      <c r="MTH2" s="218"/>
      <c r="MTI2" s="218"/>
      <c r="MTJ2" s="218"/>
      <c r="MTK2" s="218"/>
      <c r="MTL2" s="218"/>
      <c r="MTM2" s="218"/>
      <c r="MTN2" s="218"/>
      <c r="MTO2" s="218"/>
      <c r="MTP2" s="218"/>
      <c r="MTQ2" s="218"/>
      <c r="MTR2" s="218"/>
      <c r="MTS2" s="218"/>
      <c r="MTT2" s="218"/>
      <c r="MTU2" s="218"/>
      <c r="MTV2" s="218"/>
      <c r="MTW2" s="218"/>
      <c r="MTX2" s="218"/>
      <c r="MTY2" s="218"/>
      <c r="MTZ2" s="218"/>
      <c r="MUA2" s="218"/>
      <c r="MUB2" s="218"/>
      <c r="MUC2" s="218"/>
      <c r="MUD2" s="218"/>
      <c r="MUE2" s="218"/>
      <c r="MUF2" s="218"/>
      <c r="MUG2" s="218"/>
      <c r="MUH2" s="218"/>
      <c r="MUI2" s="218"/>
      <c r="MUJ2" s="218"/>
      <c r="MUK2" s="218"/>
      <c r="MUL2" s="218"/>
      <c r="MUM2" s="218"/>
      <c r="MUN2" s="218"/>
      <c r="MUO2" s="218"/>
      <c r="MUP2" s="218"/>
      <c r="MUQ2" s="218"/>
      <c r="MUR2" s="218"/>
      <c r="MUS2" s="218"/>
      <c r="MUT2" s="218"/>
      <c r="MUU2" s="218"/>
      <c r="MUV2" s="218"/>
      <c r="MUW2" s="218"/>
      <c r="MUX2" s="218"/>
      <c r="MUY2" s="218"/>
      <c r="MUZ2" s="218"/>
      <c r="MVA2" s="218"/>
      <c r="MVB2" s="218"/>
      <c r="MVC2" s="218"/>
      <c r="MVD2" s="218"/>
      <c r="MVE2" s="218"/>
      <c r="MVF2" s="218"/>
      <c r="MVG2" s="218"/>
      <c r="MVH2" s="218"/>
      <c r="MVI2" s="218"/>
      <c r="MVJ2" s="218"/>
      <c r="MVK2" s="218"/>
      <c r="MVL2" s="218"/>
      <c r="MVM2" s="218"/>
      <c r="MVN2" s="218"/>
      <c r="MVO2" s="218"/>
      <c r="MVP2" s="218"/>
      <c r="MVQ2" s="218"/>
      <c r="MVR2" s="218"/>
      <c r="MVS2" s="218"/>
      <c r="MVT2" s="218"/>
      <c r="MVU2" s="218"/>
      <c r="MVV2" s="218"/>
      <c r="MVW2" s="218"/>
      <c r="MVX2" s="218"/>
      <c r="MVY2" s="218"/>
      <c r="MVZ2" s="218"/>
      <c r="MWA2" s="218"/>
      <c r="MWB2" s="218"/>
      <c r="MWC2" s="218"/>
      <c r="MWD2" s="218"/>
      <c r="MWE2" s="218"/>
      <c r="MWF2" s="218"/>
      <c r="MWG2" s="218"/>
      <c r="MWH2" s="218"/>
      <c r="MWI2" s="218"/>
      <c r="MWJ2" s="218"/>
      <c r="MWK2" s="218"/>
      <c r="MWL2" s="218"/>
      <c r="MWM2" s="218"/>
      <c r="MWN2" s="218"/>
      <c r="MWO2" s="218"/>
      <c r="MWP2" s="218"/>
      <c r="MWQ2" s="218"/>
      <c r="MWR2" s="218"/>
      <c r="MWS2" s="218"/>
      <c r="MWT2" s="218"/>
      <c r="MWU2" s="218"/>
      <c r="MWV2" s="218"/>
      <c r="MWW2" s="218"/>
      <c r="MWX2" s="218"/>
      <c r="MWY2" s="218"/>
      <c r="MWZ2" s="218"/>
      <c r="MXA2" s="218"/>
      <c r="MXB2" s="218"/>
      <c r="MXC2" s="218"/>
      <c r="MXD2" s="218"/>
      <c r="MXE2" s="218"/>
      <c r="MXF2" s="218"/>
      <c r="MXG2" s="218"/>
      <c r="MXH2" s="218"/>
      <c r="MXI2" s="218"/>
      <c r="MXJ2" s="218"/>
      <c r="MXK2" s="218"/>
      <c r="MXL2" s="218"/>
      <c r="MXM2" s="218"/>
      <c r="MXN2" s="218"/>
      <c r="MXO2" s="218"/>
      <c r="MXP2" s="218"/>
      <c r="MXQ2" s="218"/>
      <c r="MXR2" s="218"/>
      <c r="MXS2" s="218"/>
      <c r="MXT2" s="218"/>
      <c r="MXU2" s="218"/>
      <c r="MXV2" s="218"/>
      <c r="MXW2" s="218"/>
      <c r="MXX2" s="218"/>
      <c r="MXY2" s="218"/>
      <c r="MXZ2" s="218"/>
      <c r="MYA2" s="218"/>
      <c r="MYB2" s="218"/>
      <c r="MYC2" s="218"/>
      <c r="MYD2" s="218"/>
      <c r="MYE2" s="218"/>
      <c r="MYF2" s="218"/>
      <c r="MYG2" s="218"/>
      <c r="MYH2" s="218"/>
      <c r="MYI2" s="218"/>
      <c r="MYJ2" s="218"/>
      <c r="MYK2" s="218"/>
      <c r="MYL2" s="218"/>
      <c r="MYM2" s="218"/>
      <c r="MYN2" s="218"/>
      <c r="MYO2" s="218"/>
      <c r="MYP2" s="218"/>
      <c r="MYQ2" s="218"/>
      <c r="MYR2" s="218"/>
      <c r="MYS2" s="218"/>
      <c r="MYT2" s="218"/>
      <c r="MYU2" s="218"/>
      <c r="MYV2" s="218"/>
      <c r="MYW2" s="218"/>
      <c r="MYX2" s="218"/>
      <c r="MYY2" s="218"/>
      <c r="MYZ2" s="218"/>
      <c r="MZA2" s="218"/>
      <c r="MZB2" s="218"/>
      <c r="MZC2" s="218"/>
      <c r="MZD2" s="218"/>
      <c r="MZE2" s="218"/>
      <c r="MZF2" s="218"/>
      <c r="MZG2" s="218"/>
      <c r="MZH2" s="218"/>
      <c r="MZI2" s="218"/>
      <c r="MZJ2" s="218"/>
      <c r="MZK2" s="218"/>
      <c r="MZL2" s="218"/>
      <c r="MZM2" s="218"/>
      <c r="MZN2" s="218"/>
      <c r="MZO2" s="218"/>
      <c r="MZP2" s="218"/>
      <c r="MZQ2" s="218"/>
      <c r="MZR2" s="218"/>
      <c r="MZS2" s="218"/>
      <c r="MZT2" s="218"/>
      <c r="MZU2" s="218"/>
      <c r="MZV2" s="218"/>
      <c r="MZW2" s="218"/>
      <c r="MZX2" s="218"/>
      <c r="MZY2" s="218"/>
      <c r="MZZ2" s="218"/>
      <c r="NAA2" s="218"/>
      <c r="NAB2" s="218"/>
      <c r="NAC2" s="218"/>
      <c r="NAD2" s="218"/>
      <c r="NAE2" s="218"/>
      <c r="NAF2" s="218"/>
      <c r="NAG2" s="218"/>
      <c r="NAH2" s="218"/>
      <c r="NAI2" s="218"/>
      <c r="NAJ2" s="218"/>
      <c r="NAK2" s="218"/>
      <c r="NAL2" s="218"/>
      <c r="NAM2" s="218"/>
      <c r="NAN2" s="218"/>
      <c r="NAO2" s="218"/>
      <c r="NAP2" s="218"/>
      <c r="NAQ2" s="218"/>
      <c r="NAR2" s="218"/>
      <c r="NAS2" s="218"/>
      <c r="NAT2" s="218"/>
      <c r="NAU2" s="218"/>
      <c r="NAV2" s="218"/>
      <c r="NAW2" s="218"/>
      <c r="NAX2" s="218"/>
      <c r="NAY2" s="218"/>
      <c r="NAZ2" s="218"/>
      <c r="NBA2" s="218"/>
      <c r="NBB2" s="218"/>
      <c r="NBC2" s="218"/>
      <c r="NBD2" s="218"/>
      <c r="NBE2" s="218"/>
      <c r="NBF2" s="218"/>
      <c r="NBG2" s="218"/>
      <c r="NBH2" s="218"/>
      <c r="NBI2" s="218"/>
      <c r="NBJ2" s="218"/>
      <c r="NBK2" s="218"/>
      <c r="NBL2" s="218"/>
      <c r="NBM2" s="218"/>
      <c r="NBN2" s="218"/>
      <c r="NBO2" s="218"/>
      <c r="NBP2" s="218"/>
      <c r="NBQ2" s="218"/>
      <c r="NBR2" s="218"/>
      <c r="NBS2" s="218"/>
      <c r="NBT2" s="218"/>
      <c r="NBU2" s="218"/>
      <c r="NBV2" s="218"/>
      <c r="NBW2" s="218"/>
      <c r="NBX2" s="218"/>
      <c r="NBY2" s="218"/>
      <c r="NBZ2" s="218"/>
      <c r="NCA2" s="218"/>
      <c r="NCB2" s="218"/>
      <c r="NCC2" s="218"/>
      <c r="NCD2" s="218"/>
      <c r="NCE2" s="218"/>
      <c r="NCF2" s="218"/>
      <c r="NCG2" s="218"/>
      <c r="NCH2" s="218"/>
      <c r="NCI2" s="218"/>
      <c r="NCJ2" s="218"/>
      <c r="NCK2" s="218"/>
      <c r="NCL2" s="218"/>
      <c r="NCM2" s="218"/>
      <c r="NCN2" s="218"/>
      <c r="NCO2" s="218"/>
      <c r="NCP2" s="218"/>
      <c r="NCQ2" s="218"/>
      <c r="NCR2" s="218"/>
      <c r="NCS2" s="218"/>
      <c r="NCT2" s="218"/>
      <c r="NCU2" s="218"/>
      <c r="NCV2" s="218"/>
      <c r="NCW2" s="218"/>
      <c r="NCX2" s="218"/>
      <c r="NCY2" s="218"/>
      <c r="NCZ2" s="218"/>
      <c r="NDA2" s="218"/>
      <c r="NDB2" s="218"/>
      <c r="NDC2" s="218"/>
      <c r="NDD2" s="218"/>
      <c r="NDE2" s="218"/>
      <c r="NDF2" s="218"/>
      <c r="NDG2" s="218"/>
      <c r="NDH2" s="218"/>
      <c r="NDI2" s="218"/>
      <c r="NDJ2" s="218"/>
      <c r="NDK2" s="218"/>
      <c r="NDL2" s="218"/>
      <c r="NDM2" s="218"/>
      <c r="NDN2" s="218"/>
      <c r="NDO2" s="218"/>
      <c r="NDP2" s="218"/>
      <c r="NDQ2" s="218"/>
      <c r="NDR2" s="218"/>
      <c r="NDS2" s="218"/>
      <c r="NDT2" s="218"/>
      <c r="NDU2" s="218"/>
      <c r="NDV2" s="218"/>
      <c r="NDW2" s="218"/>
      <c r="NDX2" s="218"/>
      <c r="NDY2" s="218"/>
      <c r="NDZ2" s="218"/>
      <c r="NEA2" s="218"/>
      <c r="NEB2" s="218"/>
      <c r="NEC2" s="218"/>
      <c r="NED2" s="218"/>
      <c r="NEE2" s="218"/>
      <c r="NEF2" s="218"/>
      <c r="NEG2" s="218"/>
      <c r="NEH2" s="218"/>
      <c r="NEI2" s="218"/>
      <c r="NEJ2" s="218"/>
      <c r="NEK2" s="218"/>
      <c r="NEL2" s="218"/>
      <c r="NEM2" s="218"/>
      <c r="NEN2" s="218"/>
      <c r="NEO2" s="218"/>
      <c r="NEP2" s="218"/>
      <c r="NEQ2" s="218"/>
      <c r="NER2" s="218"/>
      <c r="NES2" s="218"/>
      <c r="NET2" s="218"/>
      <c r="NEU2" s="218"/>
      <c r="NEV2" s="218"/>
      <c r="NEW2" s="218"/>
      <c r="NEX2" s="218"/>
      <c r="NEY2" s="218"/>
      <c r="NEZ2" s="218"/>
      <c r="NFA2" s="218"/>
      <c r="NFB2" s="218"/>
      <c r="NFC2" s="218"/>
      <c r="NFD2" s="218"/>
      <c r="NFE2" s="218"/>
      <c r="NFF2" s="218"/>
      <c r="NFG2" s="218"/>
      <c r="NFH2" s="218"/>
      <c r="NFI2" s="218"/>
      <c r="NFJ2" s="218"/>
      <c r="NFK2" s="218"/>
      <c r="NFL2" s="218"/>
      <c r="NFM2" s="218"/>
      <c r="NFN2" s="218"/>
      <c r="NFO2" s="218"/>
      <c r="NFP2" s="218"/>
      <c r="NFQ2" s="218"/>
      <c r="NFR2" s="218"/>
      <c r="NFS2" s="218"/>
      <c r="NFT2" s="218"/>
      <c r="NFU2" s="218"/>
      <c r="NFV2" s="218"/>
      <c r="NFW2" s="218"/>
      <c r="NFX2" s="218"/>
      <c r="NFY2" s="218"/>
      <c r="NFZ2" s="218"/>
      <c r="NGA2" s="218"/>
      <c r="NGB2" s="218"/>
      <c r="NGC2" s="218"/>
      <c r="NGD2" s="218"/>
      <c r="NGE2" s="218"/>
      <c r="NGF2" s="218"/>
      <c r="NGG2" s="218"/>
      <c r="NGH2" s="218"/>
      <c r="NGI2" s="218"/>
      <c r="NGJ2" s="218"/>
      <c r="NGK2" s="218"/>
      <c r="NGL2" s="218"/>
      <c r="NGM2" s="218"/>
      <c r="NGN2" s="218"/>
      <c r="NGO2" s="218"/>
      <c r="NGP2" s="218"/>
      <c r="NGQ2" s="218"/>
      <c r="NGR2" s="218"/>
      <c r="NGS2" s="218"/>
      <c r="NGT2" s="218"/>
      <c r="NGU2" s="218"/>
      <c r="NGV2" s="218"/>
      <c r="NGW2" s="218"/>
      <c r="NGX2" s="218"/>
      <c r="NGY2" s="218"/>
      <c r="NGZ2" s="218"/>
      <c r="NHA2" s="218"/>
      <c r="NHB2" s="218"/>
      <c r="NHC2" s="218"/>
      <c r="NHD2" s="218"/>
      <c r="NHE2" s="218"/>
      <c r="NHF2" s="218"/>
      <c r="NHG2" s="218"/>
      <c r="NHH2" s="218"/>
      <c r="NHI2" s="218"/>
      <c r="NHJ2" s="218"/>
      <c r="NHK2" s="218"/>
      <c r="NHL2" s="218"/>
      <c r="NHM2" s="218"/>
      <c r="NHN2" s="218"/>
      <c r="NHO2" s="218"/>
      <c r="NHP2" s="218"/>
      <c r="NHQ2" s="218"/>
      <c r="NHR2" s="218"/>
      <c r="NHS2" s="218"/>
      <c r="NHT2" s="218"/>
      <c r="NHU2" s="218"/>
      <c r="NHV2" s="218"/>
      <c r="NHW2" s="218"/>
      <c r="NHX2" s="218"/>
      <c r="NHY2" s="218"/>
      <c r="NHZ2" s="218"/>
      <c r="NIA2" s="218"/>
      <c r="NIB2" s="218"/>
      <c r="NIC2" s="218"/>
      <c r="NID2" s="218"/>
      <c r="NIE2" s="218"/>
      <c r="NIF2" s="218"/>
      <c r="NIG2" s="218"/>
      <c r="NIH2" s="218"/>
      <c r="NII2" s="218"/>
      <c r="NIJ2" s="218"/>
      <c r="NIK2" s="218"/>
      <c r="NIL2" s="218"/>
      <c r="NIM2" s="218"/>
      <c r="NIN2" s="218"/>
      <c r="NIO2" s="218"/>
      <c r="NIP2" s="218"/>
      <c r="NIQ2" s="218"/>
      <c r="NIR2" s="218"/>
      <c r="NIS2" s="218"/>
      <c r="NIT2" s="218"/>
      <c r="NIU2" s="218"/>
      <c r="NIV2" s="218"/>
      <c r="NIW2" s="218"/>
      <c r="NIX2" s="218"/>
      <c r="NIY2" s="218"/>
      <c r="NIZ2" s="218"/>
      <c r="NJA2" s="218"/>
      <c r="NJB2" s="218"/>
      <c r="NJC2" s="218"/>
      <c r="NJD2" s="218"/>
      <c r="NJE2" s="218"/>
      <c r="NJF2" s="218"/>
      <c r="NJG2" s="218"/>
      <c r="NJH2" s="218"/>
      <c r="NJI2" s="218"/>
      <c r="NJJ2" s="218"/>
      <c r="NJK2" s="218"/>
      <c r="NJL2" s="218"/>
      <c r="NJM2" s="218"/>
      <c r="NJN2" s="218"/>
      <c r="NJO2" s="218"/>
      <c r="NJP2" s="218"/>
      <c r="NJQ2" s="218"/>
      <c r="NJR2" s="218"/>
      <c r="NJS2" s="218"/>
      <c r="NJT2" s="218"/>
      <c r="NJU2" s="218"/>
      <c r="NJV2" s="218"/>
      <c r="NJW2" s="218"/>
      <c r="NJX2" s="218"/>
      <c r="NJY2" s="218"/>
      <c r="NJZ2" s="218"/>
      <c r="NKA2" s="218"/>
      <c r="NKB2" s="218"/>
      <c r="NKC2" s="218"/>
      <c r="NKD2" s="218"/>
      <c r="NKE2" s="218"/>
      <c r="NKF2" s="218"/>
      <c r="NKG2" s="218"/>
      <c r="NKH2" s="218"/>
      <c r="NKI2" s="218"/>
      <c r="NKJ2" s="218"/>
      <c r="NKK2" s="218"/>
      <c r="NKL2" s="218"/>
      <c r="NKM2" s="218"/>
      <c r="NKN2" s="218"/>
      <c r="NKO2" s="218"/>
      <c r="NKP2" s="218"/>
      <c r="NKQ2" s="218"/>
      <c r="NKR2" s="218"/>
      <c r="NKS2" s="218"/>
      <c r="NKT2" s="218"/>
      <c r="NKU2" s="218"/>
      <c r="NKV2" s="218"/>
      <c r="NKW2" s="218"/>
      <c r="NKX2" s="218"/>
      <c r="NKY2" s="218"/>
      <c r="NKZ2" s="218"/>
      <c r="NLA2" s="218"/>
      <c r="NLB2" s="218"/>
      <c r="NLC2" s="218"/>
      <c r="NLD2" s="218"/>
      <c r="NLE2" s="218"/>
      <c r="NLF2" s="218"/>
      <c r="NLG2" s="218"/>
      <c r="NLH2" s="218"/>
      <c r="NLI2" s="218"/>
      <c r="NLJ2" s="218"/>
      <c r="NLK2" s="218"/>
      <c r="NLL2" s="218"/>
      <c r="NLM2" s="218"/>
      <c r="NLN2" s="218"/>
      <c r="NLO2" s="218"/>
      <c r="NLP2" s="218"/>
      <c r="NLQ2" s="218"/>
      <c r="NLR2" s="218"/>
      <c r="NLS2" s="218"/>
      <c r="NLT2" s="218"/>
      <c r="NLU2" s="218"/>
      <c r="NLV2" s="218"/>
      <c r="NLW2" s="218"/>
      <c r="NLX2" s="218"/>
      <c r="NLY2" s="218"/>
      <c r="NLZ2" s="218"/>
      <c r="NMA2" s="218"/>
      <c r="NMB2" s="218"/>
      <c r="NMC2" s="218"/>
      <c r="NMD2" s="218"/>
      <c r="NME2" s="218"/>
      <c r="NMF2" s="218"/>
      <c r="NMG2" s="218"/>
      <c r="NMH2" s="218"/>
      <c r="NMI2" s="218"/>
      <c r="NMJ2" s="218"/>
      <c r="NMK2" s="218"/>
      <c r="NML2" s="218"/>
      <c r="NMM2" s="218"/>
      <c r="NMN2" s="218"/>
      <c r="NMO2" s="218"/>
      <c r="NMP2" s="218"/>
      <c r="NMQ2" s="218"/>
      <c r="NMR2" s="218"/>
      <c r="NMS2" s="218"/>
      <c r="NMT2" s="218"/>
      <c r="NMU2" s="218"/>
      <c r="NMV2" s="218"/>
      <c r="NMW2" s="218"/>
      <c r="NMX2" s="218"/>
      <c r="NMY2" s="218"/>
      <c r="NMZ2" s="218"/>
      <c r="NNA2" s="218"/>
      <c r="NNB2" s="218"/>
      <c r="NNC2" s="218"/>
      <c r="NND2" s="218"/>
      <c r="NNE2" s="218"/>
      <c r="NNF2" s="218"/>
      <c r="NNG2" s="218"/>
      <c r="NNH2" s="218"/>
      <c r="NNI2" s="218"/>
      <c r="NNJ2" s="218"/>
      <c r="NNK2" s="218"/>
      <c r="NNL2" s="218"/>
      <c r="NNM2" s="218"/>
      <c r="NNN2" s="218"/>
      <c r="NNO2" s="218"/>
      <c r="NNP2" s="218"/>
      <c r="NNQ2" s="218"/>
      <c r="NNR2" s="218"/>
      <c r="NNS2" s="218"/>
      <c r="NNT2" s="218"/>
      <c r="NNU2" s="218"/>
      <c r="NNV2" s="218"/>
      <c r="NNW2" s="218"/>
      <c r="NNX2" s="218"/>
      <c r="NNY2" s="218"/>
      <c r="NNZ2" s="218"/>
      <c r="NOA2" s="218"/>
      <c r="NOB2" s="218"/>
      <c r="NOC2" s="218"/>
      <c r="NOD2" s="218"/>
      <c r="NOE2" s="218"/>
      <c r="NOF2" s="218"/>
      <c r="NOG2" s="218"/>
      <c r="NOH2" s="218"/>
      <c r="NOI2" s="218"/>
      <c r="NOJ2" s="218"/>
      <c r="NOK2" s="218"/>
      <c r="NOL2" s="218"/>
      <c r="NOM2" s="218"/>
      <c r="NON2" s="218"/>
      <c r="NOO2" s="218"/>
      <c r="NOP2" s="218"/>
      <c r="NOQ2" s="218"/>
      <c r="NOR2" s="218"/>
      <c r="NOS2" s="218"/>
      <c r="NOT2" s="218"/>
      <c r="NOU2" s="218"/>
      <c r="NOV2" s="218"/>
      <c r="NOW2" s="218"/>
      <c r="NOX2" s="218"/>
      <c r="NOY2" s="218"/>
      <c r="NOZ2" s="218"/>
      <c r="NPA2" s="218"/>
      <c r="NPB2" s="218"/>
      <c r="NPC2" s="218"/>
      <c r="NPD2" s="218"/>
      <c r="NPE2" s="218"/>
      <c r="NPF2" s="218"/>
      <c r="NPG2" s="218"/>
      <c r="NPH2" s="218"/>
      <c r="NPI2" s="218"/>
      <c r="NPJ2" s="218"/>
      <c r="NPK2" s="218"/>
      <c r="NPL2" s="218"/>
      <c r="NPM2" s="218"/>
      <c r="NPN2" s="218"/>
      <c r="NPO2" s="218"/>
      <c r="NPP2" s="218"/>
      <c r="NPQ2" s="218"/>
      <c r="NPR2" s="218"/>
      <c r="NPS2" s="218"/>
      <c r="NPT2" s="218"/>
      <c r="NPU2" s="218"/>
      <c r="NPV2" s="218"/>
      <c r="NPW2" s="218"/>
      <c r="NPX2" s="218"/>
      <c r="NPY2" s="218"/>
      <c r="NPZ2" s="218"/>
      <c r="NQA2" s="218"/>
      <c r="NQB2" s="218"/>
      <c r="NQC2" s="218"/>
      <c r="NQD2" s="218"/>
      <c r="NQE2" s="218"/>
      <c r="NQF2" s="218"/>
      <c r="NQG2" s="218"/>
      <c r="NQH2" s="218"/>
      <c r="NQI2" s="218"/>
      <c r="NQJ2" s="218"/>
      <c r="NQK2" s="218"/>
      <c r="NQL2" s="218"/>
      <c r="NQM2" s="218"/>
      <c r="NQN2" s="218"/>
      <c r="NQO2" s="218"/>
      <c r="NQP2" s="218"/>
      <c r="NQQ2" s="218"/>
      <c r="NQR2" s="218"/>
      <c r="NQS2" s="218"/>
      <c r="NQT2" s="218"/>
      <c r="NQU2" s="218"/>
      <c r="NQV2" s="218"/>
      <c r="NQW2" s="218"/>
      <c r="NQX2" s="218"/>
      <c r="NQY2" s="218"/>
      <c r="NQZ2" s="218"/>
      <c r="NRA2" s="218"/>
      <c r="NRB2" s="218"/>
      <c r="NRC2" s="218"/>
      <c r="NRD2" s="218"/>
      <c r="NRE2" s="218"/>
      <c r="NRF2" s="218"/>
      <c r="NRG2" s="218"/>
      <c r="NRH2" s="218"/>
      <c r="NRI2" s="218"/>
      <c r="NRJ2" s="218"/>
      <c r="NRK2" s="218"/>
      <c r="NRL2" s="218"/>
      <c r="NRM2" s="218"/>
      <c r="NRN2" s="218"/>
      <c r="NRO2" s="218"/>
      <c r="NRP2" s="218"/>
      <c r="NRQ2" s="218"/>
      <c r="NRR2" s="218"/>
      <c r="NRS2" s="218"/>
      <c r="NRT2" s="218"/>
      <c r="NRU2" s="218"/>
      <c r="NRV2" s="218"/>
      <c r="NRW2" s="218"/>
      <c r="NRX2" s="218"/>
      <c r="NRY2" s="218"/>
      <c r="NRZ2" s="218"/>
      <c r="NSA2" s="218"/>
      <c r="NSB2" s="218"/>
      <c r="NSC2" s="218"/>
      <c r="NSD2" s="218"/>
      <c r="NSE2" s="218"/>
      <c r="NSF2" s="218"/>
      <c r="NSG2" s="218"/>
      <c r="NSH2" s="218"/>
      <c r="NSI2" s="218"/>
      <c r="NSJ2" s="218"/>
      <c r="NSK2" s="218"/>
      <c r="NSL2" s="218"/>
      <c r="NSM2" s="218"/>
      <c r="NSN2" s="218"/>
      <c r="NSO2" s="218"/>
      <c r="NSP2" s="218"/>
      <c r="NSQ2" s="218"/>
      <c r="NSR2" s="218"/>
      <c r="NSS2" s="218"/>
      <c r="NST2" s="218"/>
      <c r="NSU2" s="218"/>
      <c r="NSV2" s="218"/>
      <c r="NSW2" s="218"/>
      <c r="NSX2" s="218"/>
      <c r="NSY2" s="218"/>
      <c r="NSZ2" s="218"/>
      <c r="NTA2" s="218"/>
      <c r="NTB2" s="218"/>
      <c r="NTC2" s="218"/>
      <c r="NTD2" s="218"/>
      <c r="NTE2" s="218"/>
      <c r="NTF2" s="218"/>
      <c r="NTG2" s="218"/>
      <c r="NTH2" s="218"/>
      <c r="NTI2" s="218"/>
      <c r="NTJ2" s="218"/>
      <c r="NTK2" s="218"/>
      <c r="NTL2" s="218"/>
      <c r="NTM2" s="218"/>
      <c r="NTN2" s="218"/>
      <c r="NTO2" s="218"/>
      <c r="NTP2" s="218"/>
      <c r="NTQ2" s="218"/>
      <c r="NTR2" s="218"/>
      <c r="NTS2" s="218"/>
      <c r="NTT2" s="218"/>
      <c r="NTU2" s="218"/>
      <c r="NTV2" s="218"/>
      <c r="NTW2" s="218"/>
      <c r="NTX2" s="218"/>
      <c r="NTY2" s="218"/>
      <c r="NTZ2" s="218"/>
      <c r="NUA2" s="218"/>
      <c r="NUB2" s="218"/>
      <c r="NUC2" s="218"/>
      <c r="NUD2" s="218"/>
      <c r="NUE2" s="218"/>
      <c r="NUF2" s="218"/>
      <c r="NUG2" s="218"/>
      <c r="NUH2" s="218"/>
      <c r="NUI2" s="218"/>
      <c r="NUJ2" s="218"/>
      <c r="NUK2" s="218"/>
      <c r="NUL2" s="218"/>
      <c r="NUM2" s="218"/>
      <c r="NUN2" s="218"/>
      <c r="NUO2" s="218"/>
      <c r="NUP2" s="218"/>
      <c r="NUQ2" s="218"/>
      <c r="NUR2" s="218"/>
      <c r="NUS2" s="218"/>
      <c r="NUT2" s="218"/>
      <c r="NUU2" s="218"/>
      <c r="NUV2" s="218"/>
      <c r="NUW2" s="218"/>
      <c r="NUX2" s="218"/>
      <c r="NUY2" s="218"/>
      <c r="NUZ2" s="218"/>
      <c r="NVA2" s="218"/>
      <c r="NVB2" s="218"/>
      <c r="NVC2" s="218"/>
      <c r="NVD2" s="218"/>
      <c r="NVE2" s="218"/>
      <c r="NVF2" s="218"/>
      <c r="NVG2" s="218"/>
      <c r="NVH2" s="218"/>
      <c r="NVI2" s="218"/>
      <c r="NVJ2" s="218"/>
      <c r="NVK2" s="218"/>
      <c r="NVL2" s="218"/>
      <c r="NVM2" s="218"/>
      <c r="NVN2" s="218"/>
      <c r="NVO2" s="218"/>
      <c r="NVP2" s="218"/>
      <c r="NVQ2" s="218"/>
      <c r="NVR2" s="218"/>
      <c r="NVS2" s="218"/>
      <c r="NVT2" s="218"/>
      <c r="NVU2" s="218"/>
      <c r="NVV2" s="218"/>
      <c r="NVW2" s="218"/>
      <c r="NVX2" s="218"/>
      <c r="NVY2" s="218"/>
      <c r="NVZ2" s="218"/>
      <c r="NWA2" s="218"/>
      <c r="NWB2" s="218"/>
      <c r="NWC2" s="218"/>
      <c r="NWD2" s="218"/>
      <c r="NWE2" s="218"/>
      <c r="NWF2" s="218"/>
      <c r="NWG2" s="218"/>
      <c r="NWH2" s="218"/>
      <c r="NWI2" s="218"/>
      <c r="NWJ2" s="218"/>
      <c r="NWK2" s="218"/>
      <c r="NWL2" s="218"/>
      <c r="NWM2" s="218"/>
      <c r="NWN2" s="218"/>
      <c r="NWO2" s="218"/>
      <c r="NWP2" s="218"/>
      <c r="NWQ2" s="218"/>
      <c r="NWR2" s="218"/>
      <c r="NWS2" s="218"/>
      <c r="NWT2" s="218"/>
      <c r="NWU2" s="218"/>
      <c r="NWV2" s="218"/>
      <c r="NWW2" s="218"/>
      <c r="NWX2" s="218"/>
      <c r="NWY2" s="218"/>
      <c r="NWZ2" s="218"/>
      <c r="NXA2" s="218"/>
      <c r="NXB2" s="218"/>
      <c r="NXC2" s="218"/>
      <c r="NXD2" s="218"/>
      <c r="NXE2" s="218"/>
      <c r="NXF2" s="218"/>
      <c r="NXG2" s="218"/>
      <c r="NXH2" s="218"/>
      <c r="NXI2" s="218"/>
      <c r="NXJ2" s="218"/>
      <c r="NXK2" s="218"/>
      <c r="NXL2" s="218"/>
      <c r="NXM2" s="218"/>
      <c r="NXN2" s="218"/>
      <c r="NXO2" s="218"/>
      <c r="NXP2" s="218"/>
      <c r="NXQ2" s="218"/>
      <c r="NXR2" s="218"/>
      <c r="NXS2" s="218"/>
      <c r="NXT2" s="218"/>
      <c r="NXU2" s="218"/>
      <c r="NXV2" s="218"/>
      <c r="NXW2" s="218"/>
      <c r="NXX2" s="218"/>
      <c r="NXY2" s="218"/>
      <c r="NXZ2" s="218"/>
      <c r="NYA2" s="218"/>
      <c r="NYB2" s="218"/>
      <c r="NYC2" s="218"/>
      <c r="NYD2" s="218"/>
      <c r="NYE2" s="218"/>
      <c r="NYF2" s="218"/>
      <c r="NYG2" s="218"/>
      <c r="NYH2" s="218"/>
      <c r="NYI2" s="218"/>
      <c r="NYJ2" s="218"/>
      <c r="NYK2" s="218"/>
      <c r="NYL2" s="218"/>
      <c r="NYM2" s="218"/>
      <c r="NYN2" s="218"/>
      <c r="NYO2" s="218"/>
      <c r="NYP2" s="218"/>
      <c r="NYQ2" s="218"/>
      <c r="NYR2" s="218"/>
      <c r="NYS2" s="218"/>
      <c r="NYT2" s="218"/>
      <c r="NYU2" s="218"/>
      <c r="NYV2" s="218"/>
      <c r="NYW2" s="218"/>
      <c r="NYX2" s="218"/>
      <c r="NYY2" s="218"/>
      <c r="NYZ2" s="218"/>
      <c r="NZA2" s="218"/>
      <c r="NZB2" s="218"/>
      <c r="NZC2" s="218"/>
      <c r="NZD2" s="218"/>
      <c r="NZE2" s="218"/>
      <c r="NZF2" s="218"/>
      <c r="NZG2" s="218"/>
      <c r="NZH2" s="218"/>
      <c r="NZI2" s="218"/>
      <c r="NZJ2" s="218"/>
      <c r="NZK2" s="218"/>
      <c r="NZL2" s="218"/>
      <c r="NZM2" s="218"/>
      <c r="NZN2" s="218"/>
      <c r="NZO2" s="218"/>
      <c r="NZP2" s="218"/>
      <c r="NZQ2" s="218"/>
      <c r="NZR2" s="218"/>
      <c r="NZS2" s="218"/>
      <c r="NZT2" s="218"/>
      <c r="NZU2" s="218"/>
      <c r="NZV2" s="218"/>
      <c r="NZW2" s="218"/>
      <c r="NZX2" s="218"/>
      <c r="NZY2" s="218"/>
      <c r="NZZ2" s="218"/>
      <c r="OAA2" s="218"/>
      <c r="OAB2" s="218"/>
      <c r="OAC2" s="218"/>
      <c r="OAD2" s="218"/>
      <c r="OAE2" s="218"/>
      <c r="OAF2" s="218"/>
      <c r="OAG2" s="218"/>
      <c r="OAH2" s="218"/>
      <c r="OAI2" s="218"/>
      <c r="OAJ2" s="218"/>
      <c r="OAK2" s="218"/>
      <c r="OAL2" s="218"/>
      <c r="OAM2" s="218"/>
      <c r="OAN2" s="218"/>
      <c r="OAO2" s="218"/>
      <c r="OAP2" s="218"/>
      <c r="OAQ2" s="218"/>
      <c r="OAR2" s="218"/>
      <c r="OAS2" s="218"/>
      <c r="OAT2" s="218"/>
      <c r="OAU2" s="218"/>
      <c r="OAV2" s="218"/>
      <c r="OAW2" s="218"/>
      <c r="OAX2" s="218"/>
      <c r="OAY2" s="218"/>
      <c r="OAZ2" s="218"/>
      <c r="OBA2" s="218"/>
      <c r="OBB2" s="218"/>
      <c r="OBC2" s="218"/>
      <c r="OBD2" s="218"/>
      <c r="OBE2" s="218"/>
      <c r="OBF2" s="218"/>
      <c r="OBG2" s="218"/>
      <c r="OBH2" s="218"/>
      <c r="OBI2" s="218"/>
      <c r="OBJ2" s="218"/>
      <c r="OBK2" s="218"/>
      <c r="OBL2" s="218"/>
      <c r="OBM2" s="218"/>
      <c r="OBN2" s="218"/>
      <c r="OBO2" s="218"/>
      <c r="OBP2" s="218"/>
      <c r="OBQ2" s="218"/>
      <c r="OBR2" s="218"/>
      <c r="OBS2" s="218"/>
      <c r="OBT2" s="218"/>
      <c r="OBU2" s="218"/>
      <c r="OBV2" s="218"/>
      <c r="OBW2" s="218"/>
      <c r="OBX2" s="218"/>
      <c r="OBY2" s="218"/>
      <c r="OBZ2" s="218"/>
      <c r="OCA2" s="218"/>
      <c r="OCB2" s="218"/>
      <c r="OCC2" s="218"/>
      <c r="OCD2" s="218"/>
      <c r="OCE2" s="218"/>
      <c r="OCF2" s="218"/>
      <c r="OCG2" s="218"/>
      <c r="OCH2" s="218"/>
      <c r="OCI2" s="218"/>
      <c r="OCJ2" s="218"/>
      <c r="OCK2" s="218"/>
      <c r="OCL2" s="218"/>
      <c r="OCM2" s="218"/>
      <c r="OCN2" s="218"/>
      <c r="OCO2" s="218"/>
      <c r="OCP2" s="218"/>
      <c r="OCQ2" s="218"/>
      <c r="OCR2" s="218"/>
      <c r="OCS2" s="218"/>
      <c r="OCT2" s="218"/>
      <c r="OCU2" s="218"/>
      <c r="OCV2" s="218"/>
      <c r="OCW2" s="218"/>
      <c r="OCX2" s="218"/>
      <c r="OCY2" s="218"/>
      <c r="OCZ2" s="218"/>
      <c r="ODA2" s="218"/>
      <c r="ODB2" s="218"/>
      <c r="ODC2" s="218"/>
      <c r="ODD2" s="218"/>
      <c r="ODE2" s="218"/>
      <c r="ODF2" s="218"/>
      <c r="ODG2" s="218"/>
      <c r="ODH2" s="218"/>
      <c r="ODI2" s="218"/>
      <c r="ODJ2" s="218"/>
      <c r="ODK2" s="218"/>
      <c r="ODL2" s="218"/>
      <c r="ODM2" s="218"/>
      <c r="ODN2" s="218"/>
      <c r="ODO2" s="218"/>
      <c r="ODP2" s="218"/>
      <c r="ODQ2" s="218"/>
      <c r="ODR2" s="218"/>
      <c r="ODS2" s="218"/>
      <c r="ODT2" s="218"/>
      <c r="ODU2" s="218"/>
      <c r="ODV2" s="218"/>
      <c r="ODW2" s="218"/>
      <c r="ODX2" s="218"/>
      <c r="ODY2" s="218"/>
      <c r="ODZ2" s="218"/>
      <c r="OEA2" s="218"/>
      <c r="OEB2" s="218"/>
      <c r="OEC2" s="218"/>
      <c r="OED2" s="218"/>
      <c r="OEE2" s="218"/>
      <c r="OEF2" s="218"/>
      <c r="OEG2" s="218"/>
      <c r="OEH2" s="218"/>
      <c r="OEI2" s="218"/>
      <c r="OEJ2" s="218"/>
      <c r="OEK2" s="218"/>
      <c r="OEL2" s="218"/>
      <c r="OEM2" s="218"/>
      <c r="OEN2" s="218"/>
      <c r="OEO2" s="218"/>
      <c r="OEP2" s="218"/>
      <c r="OEQ2" s="218"/>
      <c r="OER2" s="218"/>
      <c r="OES2" s="218"/>
      <c r="OET2" s="218"/>
      <c r="OEU2" s="218"/>
      <c r="OEV2" s="218"/>
      <c r="OEW2" s="218"/>
      <c r="OEX2" s="218"/>
      <c r="OEY2" s="218"/>
      <c r="OEZ2" s="218"/>
      <c r="OFA2" s="218"/>
      <c r="OFB2" s="218"/>
      <c r="OFC2" s="218"/>
      <c r="OFD2" s="218"/>
      <c r="OFE2" s="218"/>
      <c r="OFF2" s="218"/>
      <c r="OFG2" s="218"/>
      <c r="OFH2" s="218"/>
      <c r="OFI2" s="218"/>
      <c r="OFJ2" s="218"/>
      <c r="OFK2" s="218"/>
      <c r="OFL2" s="218"/>
      <c r="OFM2" s="218"/>
      <c r="OFN2" s="218"/>
      <c r="OFO2" s="218"/>
      <c r="OFP2" s="218"/>
      <c r="OFQ2" s="218"/>
      <c r="OFR2" s="218"/>
      <c r="OFS2" s="218"/>
      <c r="OFT2" s="218"/>
      <c r="OFU2" s="218"/>
      <c r="OFV2" s="218"/>
      <c r="OFW2" s="218"/>
      <c r="OFX2" s="218"/>
      <c r="OFY2" s="218"/>
      <c r="OFZ2" s="218"/>
      <c r="OGA2" s="218"/>
      <c r="OGB2" s="218"/>
      <c r="OGC2" s="218"/>
      <c r="OGD2" s="218"/>
      <c r="OGE2" s="218"/>
      <c r="OGF2" s="218"/>
      <c r="OGG2" s="218"/>
      <c r="OGH2" s="218"/>
      <c r="OGI2" s="218"/>
      <c r="OGJ2" s="218"/>
      <c r="OGK2" s="218"/>
      <c r="OGL2" s="218"/>
      <c r="OGM2" s="218"/>
      <c r="OGN2" s="218"/>
      <c r="OGO2" s="218"/>
      <c r="OGP2" s="218"/>
      <c r="OGQ2" s="218"/>
      <c r="OGR2" s="218"/>
      <c r="OGS2" s="218"/>
      <c r="OGT2" s="218"/>
      <c r="OGU2" s="218"/>
      <c r="OGV2" s="218"/>
      <c r="OGW2" s="218"/>
      <c r="OGX2" s="218"/>
      <c r="OGY2" s="218"/>
      <c r="OGZ2" s="218"/>
      <c r="OHA2" s="218"/>
      <c r="OHB2" s="218"/>
      <c r="OHC2" s="218"/>
      <c r="OHD2" s="218"/>
      <c r="OHE2" s="218"/>
      <c r="OHF2" s="218"/>
      <c r="OHG2" s="218"/>
      <c r="OHH2" s="218"/>
      <c r="OHI2" s="218"/>
      <c r="OHJ2" s="218"/>
      <c r="OHK2" s="218"/>
      <c r="OHL2" s="218"/>
      <c r="OHM2" s="218"/>
      <c r="OHN2" s="218"/>
      <c r="OHO2" s="218"/>
      <c r="OHP2" s="218"/>
      <c r="OHQ2" s="218"/>
      <c r="OHR2" s="218"/>
      <c r="OHS2" s="218"/>
      <c r="OHT2" s="218"/>
      <c r="OHU2" s="218"/>
      <c r="OHV2" s="218"/>
      <c r="OHW2" s="218"/>
      <c r="OHX2" s="218"/>
      <c r="OHY2" s="218"/>
      <c r="OHZ2" s="218"/>
      <c r="OIA2" s="218"/>
      <c r="OIB2" s="218"/>
      <c r="OIC2" s="218"/>
      <c r="OID2" s="218"/>
      <c r="OIE2" s="218"/>
      <c r="OIF2" s="218"/>
      <c r="OIG2" s="218"/>
      <c r="OIH2" s="218"/>
      <c r="OII2" s="218"/>
      <c r="OIJ2" s="218"/>
      <c r="OIK2" s="218"/>
      <c r="OIL2" s="218"/>
      <c r="OIM2" s="218"/>
      <c r="OIN2" s="218"/>
      <c r="OIO2" s="218"/>
      <c r="OIP2" s="218"/>
      <c r="OIQ2" s="218"/>
      <c r="OIR2" s="218"/>
      <c r="OIS2" s="218"/>
      <c r="OIT2" s="218"/>
      <c r="OIU2" s="218"/>
      <c r="OIV2" s="218"/>
      <c r="OIW2" s="218"/>
      <c r="OIX2" s="218"/>
      <c r="OIY2" s="218"/>
      <c r="OIZ2" s="218"/>
      <c r="OJA2" s="218"/>
      <c r="OJB2" s="218"/>
      <c r="OJC2" s="218"/>
      <c r="OJD2" s="218"/>
      <c r="OJE2" s="218"/>
      <c r="OJF2" s="218"/>
      <c r="OJG2" s="218"/>
      <c r="OJH2" s="218"/>
      <c r="OJI2" s="218"/>
      <c r="OJJ2" s="218"/>
      <c r="OJK2" s="218"/>
      <c r="OJL2" s="218"/>
      <c r="OJM2" s="218"/>
      <c r="OJN2" s="218"/>
      <c r="OJO2" s="218"/>
      <c r="OJP2" s="218"/>
      <c r="OJQ2" s="218"/>
      <c r="OJR2" s="218"/>
      <c r="OJS2" s="218"/>
      <c r="OJT2" s="218"/>
      <c r="OJU2" s="218"/>
      <c r="OJV2" s="218"/>
      <c r="OJW2" s="218"/>
      <c r="OJX2" s="218"/>
      <c r="OJY2" s="218"/>
      <c r="OJZ2" s="218"/>
      <c r="OKA2" s="218"/>
      <c r="OKB2" s="218"/>
      <c r="OKC2" s="218"/>
      <c r="OKD2" s="218"/>
      <c r="OKE2" s="218"/>
      <c r="OKF2" s="218"/>
      <c r="OKG2" s="218"/>
      <c r="OKH2" s="218"/>
      <c r="OKI2" s="218"/>
      <c r="OKJ2" s="218"/>
      <c r="OKK2" s="218"/>
      <c r="OKL2" s="218"/>
      <c r="OKM2" s="218"/>
      <c r="OKN2" s="218"/>
      <c r="OKO2" s="218"/>
      <c r="OKP2" s="218"/>
      <c r="OKQ2" s="218"/>
      <c r="OKR2" s="218"/>
      <c r="OKS2" s="218"/>
      <c r="OKT2" s="218"/>
      <c r="OKU2" s="218"/>
      <c r="OKV2" s="218"/>
      <c r="OKW2" s="218"/>
      <c r="OKX2" s="218"/>
      <c r="OKY2" s="218"/>
      <c r="OKZ2" s="218"/>
      <c r="OLA2" s="218"/>
      <c r="OLB2" s="218"/>
      <c r="OLC2" s="218"/>
      <c r="OLD2" s="218"/>
      <c r="OLE2" s="218"/>
      <c r="OLF2" s="218"/>
      <c r="OLG2" s="218"/>
      <c r="OLH2" s="218"/>
      <c r="OLI2" s="218"/>
      <c r="OLJ2" s="218"/>
      <c r="OLK2" s="218"/>
      <c r="OLL2" s="218"/>
      <c r="OLM2" s="218"/>
      <c r="OLN2" s="218"/>
      <c r="OLO2" s="218"/>
      <c r="OLP2" s="218"/>
      <c r="OLQ2" s="218"/>
      <c r="OLR2" s="218"/>
      <c r="OLS2" s="218"/>
      <c r="OLT2" s="218"/>
      <c r="OLU2" s="218"/>
      <c r="OLV2" s="218"/>
      <c r="OLW2" s="218"/>
      <c r="OLX2" s="218"/>
      <c r="OLY2" s="218"/>
      <c r="OLZ2" s="218"/>
      <c r="OMA2" s="218"/>
      <c r="OMB2" s="218"/>
      <c r="OMC2" s="218"/>
      <c r="OMD2" s="218"/>
      <c r="OME2" s="218"/>
      <c r="OMF2" s="218"/>
      <c r="OMG2" s="218"/>
      <c r="OMH2" s="218"/>
      <c r="OMI2" s="218"/>
      <c r="OMJ2" s="218"/>
      <c r="OMK2" s="218"/>
      <c r="OML2" s="218"/>
      <c r="OMM2" s="218"/>
      <c r="OMN2" s="218"/>
      <c r="OMO2" s="218"/>
      <c r="OMP2" s="218"/>
      <c r="OMQ2" s="218"/>
      <c r="OMR2" s="218"/>
      <c r="OMS2" s="218"/>
      <c r="OMT2" s="218"/>
      <c r="OMU2" s="218"/>
      <c r="OMV2" s="218"/>
      <c r="OMW2" s="218"/>
      <c r="OMX2" s="218"/>
      <c r="OMY2" s="218"/>
      <c r="OMZ2" s="218"/>
      <c r="ONA2" s="218"/>
      <c r="ONB2" s="218"/>
      <c r="ONC2" s="218"/>
      <c r="OND2" s="218"/>
      <c r="ONE2" s="218"/>
      <c r="ONF2" s="218"/>
      <c r="ONG2" s="218"/>
      <c r="ONH2" s="218"/>
      <c r="ONI2" s="218"/>
      <c r="ONJ2" s="218"/>
      <c r="ONK2" s="218"/>
      <c r="ONL2" s="218"/>
      <c r="ONM2" s="218"/>
      <c r="ONN2" s="218"/>
      <c r="ONO2" s="218"/>
      <c r="ONP2" s="218"/>
      <c r="ONQ2" s="218"/>
      <c r="ONR2" s="218"/>
      <c r="ONS2" s="218"/>
      <c r="ONT2" s="218"/>
      <c r="ONU2" s="218"/>
      <c r="ONV2" s="218"/>
      <c r="ONW2" s="218"/>
      <c r="ONX2" s="218"/>
      <c r="ONY2" s="218"/>
      <c r="ONZ2" s="218"/>
      <c r="OOA2" s="218"/>
      <c r="OOB2" s="218"/>
      <c r="OOC2" s="218"/>
      <c r="OOD2" s="218"/>
      <c r="OOE2" s="218"/>
      <c r="OOF2" s="218"/>
      <c r="OOG2" s="218"/>
      <c r="OOH2" s="218"/>
      <c r="OOI2" s="218"/>
      <c r="OOJ2" s="218"/>
      <c r="OOK2" s="218"/>
      <c r="OOL2" s="218"/>
      <c r="OOM2" s="218"/>
      <c r="OON2" s="218"/>
      <c r="OOO2" s="218"/>
      <c r="OOP2" s="218"/>
      <c r="OOQ2" s="218"/>
      <c r="OOR2" s="218"/>
      <c r="OOS2" s="218"/>
      <c r="OOT2" s="218"/>
      <c r="OOU2" s="218"/>
      <c r="OOV2" s="218"/>
      <c r="OOW2" s="218"/>
      <c r="OOX2" s="218"/>
      <c r="OOY2" s="218"/>
      <c r="OOZ2" s="218"/>
      <c r="OPA2" s="218"/>
      <c r="OPB2" s="218"/>
      <c r="OPC2" s="218"/>
      <c r="OPD2" s="218"/>
      <c r="OPE2" s="218"/>
      <c r="OPF2" s="218"/>
      <c r="OPG2" s="218"/>
      <c r="OPH2" s="218"/>
      <c r="OPI2" s="218"/>
      <c r="OPJ2" s="218"/>
      <c r="OPK2" s="218"/>
      <c r="OPL2" s="218"/>
      <c r="OPM2" s="218"/>
      <c r="OPN2" s="218"/>
      <c r="OPO2" s="218"/>
      <c r="OPP2" s="218"/>
      <c r="OPQ2" s="218"/>
      <c r="OPR2" s="218"/>
      <c r="OPS2" s="218"/>
      <c r="OPT2" s="218"/>
      <c r="OPU2" s="218"/>
      <c r="OPV2" s="218"/>
      <c r="OPW2" s="218"/>
      <c r="OPX2" s="218"/>
      <c r="OPY2" s="218"/>
      <c r="OPZ2" s="218"/>
      <c r="OQA2" s="218"/>
      <c r="OQB2" s="218"/>
      <c r="OQC2" s="218"/>
      <c r="OQD2" s="218"/>
      <c r="OQE2" s="218"/>
      <c r="OQF2" s="218"/>
      <c r="OQG2" s="218"/>
      <c r="OQH2" s="218"/>
      <c r="OQI2" s="218"/>
      <c r="OQJ2" s="218"/>
      <c r="OQK2" s="218"/>
      <c r="OQL2" s="218"/>
      <c r="OQM2" s="218"/>
      <c r="OQN2" s="218"/>
      <c r="OQO2" s="218"/>
      <c r="OQP2" s="218"/>
      <c r="OQQ2" s="218"/>
      <c r="OQR2" s="218"/>
      <c r="OQS2" s="218"/>
      <c r="OQT2" s="218"/>
      <c r="OQU2" s="218"/>
      <c r="OQV2" s="218"/>
      <c r="OQW2" s="218"/>
      <c r="OQX2" s="218"/>
      <c r="OQY2" s="218"/>
      <c r="OQZ2" s="218"/>
      <c r="ORA2" s="218"/>
      <c r="ORB2" s="218"/>
      <c r="ORC2" s="218"/>
      <c r="ORD2" s="218"/>
      <c r="ORE2" s="218"/>
      <c r="ORF2" s="218"/>
      <c r="ORG2" s="218"/>
      <c r="ORH2" s="218"/>
      <c r="ORI2" s="218"/>
      <c r="ORJ2" s="218"/>
      <c r="ORK2" s="218"/>
      <c r="ORL2" s="218"/>
      <c r="ORM2" s="218"/>
      <c r="ORN2" s="218"/>
      <c r="ORO2" s="218"/>
      <c r="ORP2" s="218"/>
      <c r="ORQ2" s="218"/>
      <c r="ORR2" s="218"/>
      <c r="ORS2" s="218"/>
      <c r="ORT2" s="218"/>
      <c r="ORU2" s="218"/>
      <c r="ORV2" s="218"/>
      <c r="ORW2" s="218"/>
      <c r="ORX2" s="218"/>
      <c r="ORY2" s="218"/>
      <c r="ORZ2" s="218"/>
      <c r="OSA2" s="218"/>
      <c r="OSB2" s="218"/>
      <c r="OSC2" s="218"/>
      <c r="OSD2" s="218"/>
      <c r="OSE2" s="218"/>
      <c r="OSF2" s="218"/>
      <c r="OSG2" s="218"/>
      <c r="OSH2" s="218"/>
      <c r="OSI2" s="218"/>
      <c r="OSJ2" s="218"/>
      <c r="OSK2" s="218"/>
      <c r="OSL2" s="218"/>
      <c r="OSM2" s="218"/>
      <c r="OSN2" s="218"/>
      <c r="OSO2" s="218"/>
      <c r="OSP2" s="218"/>
      <c r="OSQ2" s="218"/>
      <c r="OSR2" s="218"/>
      <c r="OSS2" s="218"/>
      <c r="OST2" s="218"/>
      <c r="OSU2" s="218"/>
      <c r="OSV2" s="218"/>
      <c r="OSW2" s="218"/>
      <c r="OSX2" s="218"/>
      <c r="OSY2" s="218"/>
      <c r="OSZ2" s="218"/>
      <c r="OTA2" s="218"/>
      <c r="OTB2" s="218"/>
      <c r="OTC2" s="218"/>
      <c r="OTD2" s="218"/>
      <c r="OTE2" s="218"/>
      <c r="OTF2" s="218"/>
      <c r="OTG2" s="218"/>
      <c r="OTH2" s="218"/>
      <c r="OTI2" s="218"/>
      <c r="OTJ2" s="218"/>
      <c r="OTK2" s="218"/>
      <c r="OTL2" s="218"/>
      <c r="OTM2" s="218"/>
      <c r="OTN2" s="218"/>
      <c r="OTO2" s="218"/>
      <c r="OTP2" s="218"/>
      <c r="OTQ2" s="218"/>
      <c r="OTR2" s="218"/>
      <c r="OTS2" s="218"/>
      <c r="OTT2" s="218"/>
      <c r="OTU2" s="218"/>
      <c r="OTV2" s="218"/>
      <c r="OTW2" s="218"/>
      <c r="OTX2" s="218"/>
      <c r="OTY2" s="218"/>
      <c r="OTZ2" s="218"/>
      <c r="OUA2" s="218"/>
      <c r="OUB2" s="218"/>
      <c r="OUC2" s="218"/>
      <c r="OUD2" s="218"/>
      <c r="OUE2" s="218"/>
      <c r="OUF2" s="218"/>
      <c r="OUG2" s="218"/>
      <c r="OUH2" s="218"/>
      <c r="OUI2" s="218"/>
      <c r="OUJ2" s="218"/>
      <c r="OUK2" s="218"/>
      <c r="OUL2" s="218"/>
      <c r="OUM2" s="218"/>
      <c r="OUN2" s="218"/>
      <c r="OUO2" s="218"/>
      <c r="OUP2" s="218"/>
      <c r="OUQ2" s="218"/>
      <c r="OUR2" s="218"/>
      <c r="OUS2" s="218"/>
      <c r="OUT2" s="218"/>
      <c r="OUU2" s="218"/>
      <c r="OUV2" s="218"/>
      <c r="OUW2" s="218"/>
      <c r="OUX2" s="218"/>
      <c r="OUY2" s="218"/>
      <c r="OUZ2" s="218"/>
      <c r="OVA2" s="218"/>
      <c r="OVB2" s="218"/>
      <c r="OVC2" s="218"/>
      <c r="OVD2" s="218"/>
      <c r="OVE2" s="218"/>
      <c r="OVF2" s="218"/>
      <c r="OVG2" s="218"/>
      <c r="OVH2" s="218"/>
      <c r="OVI2" s="218"/>
      <c r="OVJ2" s="218"/>
      <c r="OVK2" s="218"/>
      <c r="OVL2" s="218"/>
      <c r="OVM2" s="218"/>
      <c r="OVN2" s="218"/>
      <c r="OVO2" s="218"/>
      <c r="OVP2" s="218"/>
      <c r="OVQ2" s="218"/>
      <c r="OVR2" s="218"/>
      <c r="OVS2" s="218"/>
      <c r="OVT2" s="218"/>
      <c r="OVU2" s="218"/>
      <c r="OVV2" s="218"/>
      <c r="OVW2" s="218"/>
      <c r="OVX2" s="218"/>
      <c r="OVY2" s="218"/>
      <c r="OVZ2" s="218"/>
      <c r="OWA2" s="218"/>
      <c r="OWB2" s="218"/>
      <c r="OWC2" s="218"/>
      <c r="OWD2" s="218"/>
      <c r="OWE2" s="218"/>
      <c r="OWF2" s="218"/>
      <c r="OWG2" s="218"/>
      <c r="OWH2" s="218"/>
      <c r="OWI2" s="218"/>
      <c r="OWJ2" s="218"/>
      <c r="OWK2" s="218"/>
      <c r="OWL2" s="218"/>
      <c r="OWM2" s="218"/>
      <c r="OWN2" s="218"/>
      <c r="OWO2" s="218"/>
      <c r="OWP2" s="218"/>
      <c r="OWQ2" s="218"/>
      <c r="OWR2" s="218"/>
      <c r="OWS2" s="218"/>
      <c r="OWT2" s="218"/>
      <c r="OWU2" s="218"/>
      <c r="OWV2" s="218"/>
      <c r="OWW2" s="218"/>
      <c r="OWX2" s="218"/>
      <c r="OWY2" s="218"/>
      <c r="OWZ2" s="218"/>
      <c r="OXA2" s="218"/>
      <c r="OXB2" s="218"/>
      <c r="OXC2" s="218"/>
      <c r="OXD2" s="218"/>
      <c r="OXE2" s="218"/>
      <c r="OXF2" s="218"/>
      <c r="OXG2" s="218"/>
      <c r="OXH2" s="218"/>
      <c r="OXI2" s="218"/>
      <c r="OXJ2" s="218"/>
      <c r="OXK2" s="218"/>
      <c r="OXL2" s="218"/>
      <c r="OXM2" s="218"/>
      <c r="OXN2" s="218"/>
      <c r="OXO2" s="218"/>
      <c r="OXP2" s="218"/>
      <c r="OXQ2" s="218"/>
      <c r="OXR2" s="218"/>
      <c r="OXS2" s="218"/>
      <c r="OXT2" s="218"/>
      <c r="OXU2" s="218"/>
      <c r="OXV2" s="218"/>
      <c r="OXW2" s="218"/>
      <c r="OXX2" s="218"/>
      <c r="OXY2" s="218"/>
      <c r="OXZ2" s="218"/>
      <c r="OYA2" s="218"/>
      <c r="OYB2" s="218"/>
      <c r="OYC2" s="218"/>
      <c r="OYD2" s="218"/>
      <c r="OYE2" s="218"/>
      <c r="OYF2" s="218"/>
      <c r="OYG2" s="218"/>
      <c r="OYH2" s="218"/>
      <c r="OYI2" s="218"/>
      <c r="OYJ2" s="218"/>
      <c r="OYK2" s="218"/>
      <c r="OYL2" s="218"/>
      <c r="OYM2" s="218"/>
      <c r="OYN2" s="218"/>
      <c r="OYO2" s="218"/>
      <c r="OYP2" s="218"/>
      <c r="OYQ2" s="218"/>
      <c r="OYR2" s="218"/>
      <c r="OYS2" s="218"/>
      <c r="OYT2" s="218"/>
      <c r="OYU2" s="218"/>
      <c r="OYV2" s="218"/>
      <c r="OYW2" s="218"/>
      <c r="OYX2" s="218"/>
      <c r="OYY2" s="218"/>
      <c r="OYZ2" s="218"/>
      <c r="OZA2" s="218"/>
      <c r="OZB2" s="218"/>
      <c r="OZC2" s="218"/>
      <c r="OZD2" s="218"/>
      <c r="OZE2" s="218"/>
      <c r="OZF2" s="218"/>
      <c r="OZG2" s="218"/>
      <c r="OZH2" s="218"/>
      <c r="OZI2" s="218"/>
      <c r="OZJ2" s="218"/>
      <c r="OZK2" s="218"/>
      <c r="OZL2" s="218"/>
      <c r="OZM2" s="218"/>
      <c r="OZN2" s="218"/>
      <c r="OZO2" s="218"/>
      <c r="OZP2" s="218"/>
      <c r="OZQ2" s="218"/>
      <c r="OZR2" s="218"/>
      <c r="OZS2" s="218"/>
      <c r="OZT2" s="218"/>
      <c r="OZU2" s="218"/>
      <c r="OZV2" s="218"/>
      <c r="OZW2" s="218"/>
      <c r="OZX2" s="218"/>
      <c r="OZY2" s="218"/>
      <c r="OZZ2" s="218"/>
      <c r="PAA2" s="218"/>
      <c r="PAB2" s="218"/>
      <c r="PAC2" s="218"/>
      <c r="PAD2" s="218"/>
      <c r="PAE2" s="218"/>
      <c r="PAF2" s="218"/>
      <c r="PAG2" s="218"/>
      <c r="PAH2" s="218"/>
      <c r="PAI2" s="218"/>
      <c r="PAJ2" s="218"/>
      <c r="PAK2" s="218"/>
      <c r="PAL2" s="218"/>
      <c r="PAM2" s="218"/>
      <c r="PAN2" s="218"/>
      <c r="PAO2" s="218"/>
      <c r="PAP2" s="218"/>
      <c r="PAQ2" s="218"/>
      <c r="PAR2" s="218"/>
      <c r="PAS2" s="218"/>
      <c r="PAT2" s="218"/>
      <c r="PAU2" s="218"/>
      <c r="PAV2" s="218"/>
      <c r="PAW2" s="218"/>
      <c r="PAX2" s="218"/>
      <c r="PAY2" s="218"/>
      <c r="PAZ2" s="218"/>
      <c r="PBA2" s="218"/>
      <c r="PBB2" s="218"/>
      <c r="PBC2" s="218"/>
      <c r="PBD2" s="218"/>
      <c r="PBE2" s="218"/>
      <c r="PBF2" s="218"/>
      <c r="PBG2" s="218"/>
      <c r="PBH2" s="218"/>
      <c r="PBI2" s="218"/>
      <c r="PBJ2" s="218"/>
      <c r="PBK2" s="218"/>
      <c r="PBL2" s="218"/>
      <c r="PBM2" s="218"/>
      <c r="PBN2" s="218"/>
      <c r="PBO2" s="218"/>
      <c r="PBP2" s="218"/>
      <c r="PBQ2" s="218"/>
      <c r="PBR2" s="218"/>
      <c r="PBS2" s="218"/>
      <c r="PBT2" s="218"/>
      <c r="PBU2" s="218"/>
      <c r="PBV2" s="218"/>
      <c r="PBW2" s="218"/>
      <c r="PBX2" s="218"/>
      <c r="PBY2" s="218"/>
      <c r="PBZ2" s="218"/>
      <c r="PCA2" s="218"/>
      <c r="PCB2" s="218"/>
      <c r="PCC2" s="218"/>
      <c r="PCD2" s="218"/>
      <c r="PCE2" s="218"/>
      <c r="PCF2" s="218"/>
      <c r="PCG2" s="218"/>
      <c r="PCH2" s="218"/>
      <c r="PCI2" s="218"/>
      <c r="PCJ2" s="218"/>
      <c r="PCK2" s="218"/>
      <c r="PCL2" s="218"/>
      <c r="PCM2" s="218"/>
      <c r="PCN2" s="218"/>
      <c r="PCO2" s="218"/>
      <c r="PCP2" s="218"/>
      <c r="PCQ2" s="218"/>
      <c r="PCR2" s="218"/>
      <c r="PCS2" s="218"/>
      <c r="PCT2" s="218"/>
      <c r="PCU2" s="218"/>
      <c r="PCV2" s="218"/>
      <c r="PCW2" s="218"/>
      <c r="PCX2" s="218"/>
      <c r="PCY2" s="218"/>
      <c r="PCZ2" s="218"/>
      <c r="PDA2" s="218"/>
      <c r="PDB2" s="218"/>
      <c r="PDC2" s="218"/>
      <c r="PDD2" s="218"/>
      <c r="PDE2" s="218"/>
      <c r="PDF2" s="218"/>
      <c r="PDG2" s="218"/>
      <c r="PDH2" s="218"/>
      <c r="PDI2" s="218"/>
      <c r="PDJ2" s="218"/>
      <c r="PDK2" s="218"/>
      <c r="PDL2" s="218"/>
      <c r="PDM2" s="218"/>
      <c r="PDN2" s="218"/>
      <c r="PDO2" s="218"/>
      <c r="PDP2" s="218"/>
      <c r="PDQ2" s="218"/>
      <c r="PDR2" s="218"/>
      <c r="PDS2" s="218"/>
      <c r="PDT2" s="218"/>
      <c r="PDU2" s="218"/>
      <c r="PDV2" s="218"/>
      <c r="PDW2" s="218"/>
      <c r="PDX2" s="218"/>
      <c r="PDY2" s="218"/>
      <c r="PDZ2" s="218"/>
      <c r="PEA2" s="218"/>
      <c r="PEB2" s="218"/>
      <c r="PEC2" s="218"/>
      <c r="PED2" s="218"/>
      <c r="PEE2" s="218"/>
      <c r="PEF2" s="218"/>
      <c r="PEG2" s="218"/>
      <c r="PEH2" s="218"/>
      <c r="PEI2" s="218"/>
      <c r="PEJ2" s="218"/>
      <c r="PEK2" s="218"/>
      <c r="PEL2" s="218"/>
      <c r="PEM2" s="218"/>
      <c r="PEN2" s="218"/>
      <c r="PEO2" s="218"/>
      <c r="PEP2" s="218"/>
      <c r="PEQ2" s="218"/>
      <c r="PER2" s="218"/>
      <c r="PES2" s="218"/>
      <c r="PET2" s="218"/>
      <c r="PEU2" s="218"/>
      <c r="PEV2" s="218"/>
      <c r="PEW2" s="218"/>
      <c r="PEX2" s="218"/>
      <c r="PEY2" s="218"/>
      <c r="PEZ2" s="218"/>
      <c r="PFA2" s="218"/>
      <c r="PFB2" s="218"/>
      <c r="PFC2" s="218"/>
      <c r="PFD2" s="218"/>
      <c r="PFE2" s="218"/>
      <c r="PFF2" s="218"/>
      <c r="PFG2" s="218"/>
      <c r="PFH2" s="218"/>
      <c r="PFI2" s="218"/>
      <c r="PFJ2" s="218"/>
      <c r="PFK2" s="218"/>
      <c r="PFL2" s="218"/>
      <c r="PFM2" s="218"/>
      <c r="PFN2" s="218"/>
      <c r="PFO2" s="218"/>
      <c r="PFP2" s="218"/>
      <c r="PFQ2" s="218"/>
      <c r="PFR2" s="218"/>
      <c r="PFS2" s="218"/>
      <c r="PFT2" s="218"/>
      <c r="PFU2" s="218"/>
      <c r="PFV2" s="218"/>
      <c r="PFW2" s="218"/>
      <c r="PFX2" s="218"/>
      <c r="PFY2" s="218"/>
      <c r="PFZ2" s="218"/>
      <c r="PGA2" s="218"/>
      <c r="PGB2" s="218"/>
      <c r="PGC2" s="218"/>
      <c r="PGD2" s="218"/>
      <c r="PGE2" s="218"/>
      <c r="PGF2" s="218"/>
      <c r="PGG2" s="218"/>
      <c r="PGH2" s="218"/>
      <c r="PGI2" s="218"/>
      <c r="PGJ2" s="218"/>
      <c r="PGK2" s="218"/>
      <c r="PGL2" s="218"/>
      <c r="PGM2" s="218"/>
      <c r="PGN2" s="218"/>
      <c r="PGO2" s="218"/>
      <c r="PGP2" s="218"/>
      <c r="PGQ2" s="218"/>
      <c r="PGR2" s="218"/>
      <c r="PGS2" s="218"/>
      <c r="PGT2" s="218"/>
      <c r="PGU2" s="218"/>
      <c r="PGV2" s="218"/>
      <c r="PGW2" s="218"/>
      <c r="PGX2" s="218"/>
      <c r="PGY2" s="218"/>
      <c r="PGZ2" s="218"/>
      <c r="PHA2" s="218"/>
      <c r="PHB2" s="218"/>
      <c r="PHC2" s="218"/>
      <c r="PHD2" s="218"/>
      <c r="PHE2" s="218"/>
      <c r="PHF2" s="218"/>
      <c r="PHG2" s="218"/>
      <c r="PHH2" s="218"/>
      <c r="PHI2" s="218"/>
      <c r="PHJ2" s="218"/>
      <c r="PHK2" s="218"/>
      <c r="PHL2" s="218"/>
      <c r="PHM2" s="218"/>
      <c r="PHN2" s="218"/>
      <c r="PHO2" s="218"/>
      <c r="PHP2" s="218"/>
      <c r="PHQ2" s="218"/>
      <c r="PHR2" s="218"/>
      <c r="PHS2" s="218"/>
      <c r="PHT2" s="218"/>
      <c r="PHU2" s="218"/>
      <c r="PHV2" s="218"/>
      <c r="PHW2" s="218"/>
      <c r="PHX2" s="218"/>
      <c r="PHY2" s="218"/>
      <c r="PHZ2" s="218"/>
      <c r="PIA2" s="218"/>
      <c r="PIB2" s="218"/>
      <c r="PIC2" s="218"/>
      <c r="PID2" s="218"/>
      <c r="PIE2" s="218"/>
      <c r="PIF2" s="218"/>
      <c r="PIG2" s="218"/>
      <c r="PIH2" s="218"/>
      <c r="PII2" s="218"/>
      <c r="PIJ2" s="218"/>
      <c r="PIK2" s="218"/>
      <c r="PIL2" s="218"/>
      <c r="PIM2" s="218"/>
      <c r="PIN2" s="218"/>
      <c r="PIO2" s="218"/>
      <c r="PIP2" s="218"/>
      <c r="PIQ2" s="218"/>
      <c r="PIR2" s="218"/>
      <c r="PIS2" s="218"/>
      <c r="PIT2" s="218"/>
      <c r="PIU2" s="218"/>
      <c r="PIV2" s="218"/>
      <c r="PIW2" s="218"/>
      <c r="PIX2" s="218"/>
      <c r="PIY2" s="218"/>
      <c r="PIZ2" s="218"/>
      <c r="PJA2" s="218"/>
      <c r="PJB2" s="218"/>
      <c r="PJC2" s="218"/>
      <c r="PJD2" s="218"/>
      <c r="PJE2" s="218"/>
      <c r="PJF2" s="218"/>
      <c r="PJG2" s="218"/>
      <c r="PJH2" s="218"/>
      <c r="PJI2" s="218"/>
      <c r="PJJ2" s="218"/>
      <c r="PJK2" s="218"/>
      <c r="PJL2" s="218"/>
      <c r="PJM2" s="218"/>
      <c r="PJN2" s="218"/>
      <c r="PJO2" s="218"/>
      <c r="PJP2" s="218"/>
      <c r="PJQ2" s="218"/>
      <c r="PJR2" s="218"/>
      <c r="PJS2" s="218"/>
      <c r="PJT2" s="218"/>
      <c r="PJU2" s="218"/>
      <c r="PJV2" s="218"/>
      <c r="PJW2" s="218"/>
      <c r="PJX2" s="218"/>
      <c r="PJY2" s="218"/>
      <c r="PJZ2" s="218"/>
      <c r="PKA2" s="218"/>
      <c r="PKB2" s="218"/>
      <c r="PKC2" s="218"/>
      <c r="PKD2" s="218"/>
      <c r="PKE2" s="218"/>
      <c r="PKF2" s="218"/>
      <c r="PKG2" s="218"/>
      <c r="PKH2" s="218"/>
      <c r="PKI2" s="218"/>
      <c r="PKJ2" s="218"/>
      <c r="PKK2" s="218"/>
      <c r="PKL2" s="218"/>
      <c r="PKM2" s="218"/>
      <c r="PKN2" s="218"/>
      <c r="PKO2" s="218"/>
      <c r="PKP2" s="218"/>
      <c r="PKQ2" s="218"/>
      <c r="PKR2" s="218"/>
      <c r="PKS2" s="218"/>
      <c r="PKT2" s="218"/>
      <c r="PKU2" s="218"/>
      <c r="PKV2" s="218"/>
      <c r="PKW2" s="218"/>
      <c r="PKX2" s="218"/>
      <c r="PKY2" s="218"/>
      <c r="PKZ2" s="218"/>
      <c r="PLA2" s="218"/>
      <c r="PLB2" s="218"/>
      <c r="PLC2" s="218"/>
      <c r="PLD2" s="218"/>
      <c r="PLE2" s="218"/>
      <c r="PLF2" s="218"/>
      <c r="PLG2" s="218"/>
      <c r="PLH2" s="218"/>
      <c r="PLI2" s="218"/>
      <c r="PLJ2" s="218"/>
      <c r="PLK2" s="218"/>
      <c r="PLL2" s="218"/>
      <c r="PLM2" s="218"/>
      <c r="PLN2" s="218"/>
      <c r="PLO2" s="218"/>
      <c r="PLP2" s="218"/>
      <c r="PLQ2" s="218"/>
      <c r="PLR2" s="218"/>
      <c r="PLS2" s="218"/>
      <c r="PLT2" s="218"/>
      <c r="PLU2" s="218"/>
      <c r="PLV2" s="218"/>
      <c r="PLW2" s="218"/>
      <c r="PLX2" s="218"/>
      <c r="PLY2" s="218"/>
      <c r="PLZ2" s="218"/>
      <c r="PMA2" s="218"/>
      <c r="PMB2" s="218"/>
      <c r="PMC2" s="218"/>
      <c r="PMD2" s="218"/>
      <c r="PME2" s="218"/>
      <c r="PMF2" s="218"/>
      <c r="PMG2" s="218"/>
      <c r="PMH2" s="218"/>
      <c r="PMI2" s="218"/>
      <c r="PMJ2" s="218"/>
      <c r="PMK2" s="218"/>
      <c r="PML2" s="218"/>
      <c r="PMM2" s="218"/>
      <c r="PMN2" s="218"/>
      <c r="PMO2" s="218"/>
      <c r="PMP2" s="218"/>
      <c r="PMQ2" s="218"/>
      <c r="PMR2" s="218"/>
      <c r="PMS2" s="218"/>
      <c r="PMT2" s="218"/>
      <c r="PMU2" s="218"/>
      <c r="PMV2" s="218"/>
      <c r="PMW2" s="218"/>
      <c r="PMX2" s="218"/>
      <c r="PMY2" s="218"/>
      <c r="PMZ2" s="218"/>
      <c r="PNA2" s="218"/>
      <c r="PNB2" s="218"/>
      <c r="PNC2" s="218"/>
      <c r="PND2" s="218"/>
      <c r="PNE2" s="218"/>
      <c r="PNF2" s="218"/>
      <c r="PNG2" s="218"/>
      <c r="PNH2" s="218"/>
      <c r="PNI2" s="218"/>
      <c r="PNJ2" s="218"/>
      <c r="PNK2" s="218"/>
      <c r="PNL2" s="218"/>
      <c r="PNM2" s="218"/>
      <c r="PNN2" s="218"/>
      <c r="PNO2" s="218"/>
      <c r="PNP2" s="218"/>
      <c r="PNQ2" s="218"/>
      <c r="PNR2" s="218"/>
      <c r="PNS2" s="218"/>
      <c r="PNT2" s="218"/>
      <c r="PNU2" s="218"/>
      <c r="PNV2" s="218"/>
      <c r="PNW2" s="218"/>
      <c r="PNX2" s="218"/>
      <c r="PNY2" s="218"/>
      <c r="PNZ2" s="218"/>
      <c r="POA2" s="218"/>
      <c r="POB2" s="218"/>
      <c r="POC2" s="218"/>
      <c r="POD2" s="218"/>
      <c r="POE2" s="218"/>
      <c r="POF2" s="218"/>
      <c r="POG2" s="218"/>
      <c r="POH2" s="218"/>
      <c r="POI2" s="218"/>
      <c r="POJ2" s="218"/>
      <c r="POK2" s="218"/>
      <c r="POL2" s="218"/>
      <c r="POM2" s="218"/>
      <c r="PON2" s="218"/>
      <c r="POO2" s="218"/>
      <c r="POP2" s="218"/>
      <c r="POQ2" s="218"/>
      <c r="POR2" s="218"/>
      <c r="POS2" s="218"/>
      <c r="POT2" s="218"/>
      <c r="POU2" s="218"/>
      <c r="POV2" s="218"/>
      <c r="POW2" s="218"/>
      <c r="POX2" s="218"/>
      <c r="POY2" s="218"/>
      <c r="POZ2" s="218"/>
      <c r="PPA2" s="218"/>
      <c r="PPB2" s="218"/>
      <c r="PPC2" s="218"/>
      <c r="PPD2" s="218"/>
      <c r="PPE2" s="218"/>
      <c r="PPF2" s="218"/>
      <c r="PPG2" s="218"/>
      <c r="PPH2" s="218"/>
      <c r="PPI2" s="218"/>
      <c r="PPJ2" s="218"/>
      <c r="PPK2" s="218"/>
      <c r="PPL2" s="218"/>
      <c r="PPM2" s="218"/>
      <c r="PPN2" s="218"/>
      <c r="PPO2" s="218"/>
      <c r="PPP2" s="218"/>
      <c r="PPQ2" s="218"/>
      <c r="PPR2" s="218"/>
      <c r="PPS2" s="218"/>
      <c r="PPT2" s="218"/>
      <c r="PPU2" s="218"/>
      <c r="PPV2" s="218"/>
      <c r="PPW2" s="218"/>
      <c r="PPX2" s="218"/>
      <c r="PPY2" s="218"/>
      <c r="PPZ2" s="218"/>
      <c r="PQA2" s="218"/>
      <c r="PQB2" s="218"/>
      <c r="PQC2" s="218"/>
      <c r="PQD2" s="218"/>
      <c r="PQE2" s="218"/>
      <c r="PQF2" s="218"/>
      <c r="PQG2" s="218"/>
      <c r="PQH2" s="218"/>
      <c r="PQI2" s="218"/>
      <c r="PQJ2" s="218"/>
      <c r="PQK2" s="218"/>
      <c r="PQL2" s="218"/>
      <c r="PQM2" s="218"/>
      <c r="PQN2" s="218"/>
      <c r="PQO2" s="218"/>
      <c r="PQP2" s="218"/>
      <c r="PQQ2" s="218"/>
      <c r="PQR2" s="218"/>
      <c r="PQS2" s="218"/>
      <c r="PQT2" s="218"/>
      <c r="PQU2" s="218"/>
      <c r="PQV2" s="218"/>
      <c r="PQW2" s="218"/>
      <c r="PQX2" s="218"/>
      <c r="PQY2" s="218"/>
      <c r="PQZ2" s="218"/>
      <c r="PRA2" s="218"/>
      <c r="PRB2" s="218"/>
      <c r="PRC2" s="218"/>
      <c r="PRD2" s="218"/>
      <c r="PRE2" s="218"/>
      <c r="PRF2" s="218"/>
      <c r="PRG2" s="218"/>
      <c r="PRH2" s="218"/>
      <c r="PRI2" s="218"/>
      <c r="PRJ2" s="218"/>
      <c r="PRK2" s="218"/>
      <c r="PRL2" s="218"/>
      <c r="PRM2" s="218"/>
      <c r="PRN2" s="218"/>
      <c r="PRO2" s="218"/>
      <c r="PRP2" s="218"/>
      <c r="PRQ2" s="218"/>
      <c r="PRR2" s="218"/>
      <c r="PRS2" s="218"/>
      <c r="PRT2" s="218"/>
      <c r="PRU2" s="218"/>
      <c r="PRV2" s="218"/>
      <c r="PRW2" s="218"/>
      <c r="PRX2" s="218"/>
      <c r="PRY2" s="218"/>
      <c r="PRZ2" s="218"/>
      <c r="PSA2" s="218"/>
      <c r="PSB2" s="218"/>
      <c r="PSC2" s="218"/>
      <c r="PSD2" s="218"/>
      <c r="PSE2" s="218"/>
      <c r="PSF2" s="218"/>
      <c r="PSG2" s="218"/>
      <c r="PSH2" s="218"/>
      <c r="PSI2" s="218"/>
      <c r="PSJ2" s="218"/>
      <c r="PSK2" s="218"/>
      <c r="PSL2" s="218"/>
      <c r="PSM2" s="218"/>
      <c r="PSN2" s="218"/>
      <c r="PSO2" s="218"/>
      <c r="PSP2" s="218"/>
      <c r="PSQ2" s="218"/>
      <c r="PSR2" s="218"/>
      <c r="PSS2" s="218"/>
      <c r="PST2" s="218"/>
      <c r="PSU2" s="218"/>
      <c r="PSV2" s="218"/>
      <c r="PSW2" s="218"/>
      <c r="PSX2" s="218"/>
      <c r="PSY2" s="218"/>
      <c r="PSZ2" s="218"/>
      <c r="PTA2" s="218"/>
      <c r="PTB2" s="218"/>
      <c r="PTC2" s="218"/>
      <c r="PTD2" s="218"/>
      <c r="PTE2" s="218"/>
      <c r="PTF2" s="218"/>
      <c r="PTG2" s="218"/>
      <c r="PTH2" s="218"/>
      <c r="PTI2" s="218"/>
      <c r="PTJ2" s="218"/>
      <c r="PTK2" s="218"/>
      <c r="PTL2" s="218"/>
      <c r="PTM2" s="218"/>
      <c r="PTN2" s="218"/>
      <c r="PTO2" s="218"/>
      <c r="PTP2" s="218"/>
      <c r="PTQ2" s="218"/>
      <c r="PTR2" s="218"/>
      <c r="PTS2" s="218"/>
      <c r="PTT2" s="218"/>
      <c r="PTU2" s="218"/>
      <c r="PTV2" s="218"/>
      <c r="PTW2" s="218"/>
      <c r="PTX2" s="218"/>
      <c r="PTY2" s="218"/>
      <c r="PTZ2" s="218"/>
      <c r="PUA2" s="218"/>
      <c r="PUB2" s="218"/>
      <c r="PUC2" s="218"/>
      <c r="PUD2" s="218"/>
      <c r="PUE2" s="218"/>
      <c r="PUF2" s="218"/>
      <c r="PUG2" s="218"/>
      <c r="PUH2" s="218"/>
      <c r="PUI2" s="218"/>
      <c r="PUJ2" s="218"/>
      <c r="PUK2" s="218"/>
      <c r="PUL2" s="218"/>
      <c r="PUM2" s="218"/>
      <c r="PUN2" s="218"/>
      <c r="PUO2" s="218"/>
      <c r="PUP2" s="218"/>
      <c r="PUQ2" s="218"/>
      <c r="PUR2" s="218"/>
      <c r="PUS2" s="218"/>
      <c r="PUT2" s="218"/>
      <c r="PUU2" s="218"/>
      <c r="PUV2" s="218"/>
      <c r="PUW2" s="218"/>
      <c r="PUX2" s="218"/>
      <c r="PUY2" s="218"/>
      <c r="PUZ2" s="218"/>
      <c r="PVA2" s="218"/>
      <c r="PVB2" s="218"/>
      <c r="PVC2" s="218"/>
      <c r="PVD2" s="218"/>
      <c r="PVE2" s="218"/>
      <c r="PVF2" s="218"/>
      <c r="PVG2" s="218"/>
      <c r="PVH2" s="218"/>
      <c r="PVI2" s="218"/>
      <c r="PVJ2" s="218"/>
      <c r="PVK2" s="218"/>
      <c r="PVL2" s="218"/>
      <c r="PVM2" s="218"/>
      <c r="PVN2" s="218"/>
      <c r="PVO2" s="218"/>
      <c r="PVP2" s="218"/>
      <c r="PVQ2" s="218"/>
      <c r="PVR2" s="218"/>
      <c r="PVS2" s="218"/>
      <c r="PVT2" s="218"/>
      <c r="PVU2" s="218"/>
      <c r="PVV2" s="218"/>
      <c r="PVW2" s="218"/>
      <c r="PVX2" s="218"/>
      <c r="PVY2" s="218"/>
      <c r="PVZ2" s="218"/>
      <c r="PWA2" s="218"/>
      <c r="PWB2" s="218"/>
      <c r="PWC2" s="218"/>
      <c r="PWD2" s="218"/>
      <c r="PWE2" s="218"/>
      <c r="PWF2" s="218"/>
      <c r="PWG2" s="218"/>
      <c r="PWH2" s="218"/>
      <c r="PWI2" s="218"/>
      <c r="PWJ2" s="218"/>
      <c r="PWK2" s="218"/>
      <c r="PWL2" s="218"/>
      <c r="PWM2" s="218"/>
      <c r="PWN2" s="218"/>
      <c r="PWO2" s="218"/>
      <c r="PWP2" s="218"/>
      <c r="PWQ2" s="218"/>
      <c r="PWR2" s="218"/>
      <c r="PWS2" s="218"/>
      <c r="PWT2" s="218"/>
      <c r="PWU2" s="218"/>
      <c r="PWV2" s="218"/>
      <c r="PWW2" s="218"/>
      <c r="PWX2" s="218"/>
      <c r="PWY2" s="218"/>
      <c r="PWZ2" s="218"/>
      <c r="PXA2" s="218"/>
      <c r="PXB2" s="218"/>
      <c r="PXC2" s="218"/>
      <c r="PXD2" s="218"/>
      <c r="PXE2" s="218"/>
      <c r="PXF2" s="218"/>
      <c r="PXG2" s="218"/>
      <c r="PXH2" s="218"/>
      <c r="PXI2" s="218"/>
      <c r="PXJ2" s="218"/>
      <c r="PXK2" s="218"/>
      <c r="PXL2" s="218"/>
      <c r="PXM2" s="218"/>
      <c r="PXN2" s="218"/>
      <c r="PXO2" s="218"/>
      <c r="PXP2" s="218"/>
      <c r="PXQ2" s="218"/>
      <c r="PXR2" s="218"/>
      <c r="PXS2" s="218"/>
      <c r="PXT2" s="218"/>
      <c r="PXU2" s="218"/>
      <c r="PXV2" s="218"/>
      <c r="PXW2" s="218"/>
      <c r="PXX2" s="218"/>
      <c r="PXY2" s="218"/>
      <c r="PXZ2" s="218"/>
      <c r="PYA2" s="218"/>
      <c r="PYB2" s="218"/>
      <c r="PYC2" s="218"/>
      <c r="PYD2" s="218"/>
      <c r="PYE2" s="218"/>
      <c r="PYF2" s="218"/>
      <c r="PYG2" s="218"/>
      <c r="PYH2" s="218"/>
      <c r="PYI2" s="218"/>
      <c r="PYJ2" s="218"/>
      <c r="PYK2" s="218"/>
      <c r="PYL2" s="218"/>
      <c r="PYM2" s="218"/>
      <c r="PYN2" s="218"/>
      <c r="PYO2" s="218"/>
      <c r="PYP2" s="218"/>
      <c r="PYQ2" s="218"/>
      <c r="PYR2" s="218"/>
      <c r="PYS2" s="218"/>
      <c r="PYT2" s="218"/>
      <c r="PYU2" s="218"/>
      <c r="PYV2" s="218"/>
      <c r="PYW2" s="218"/>
      <c r="PYX2" s="218"/>
      <c r="PYY2" s="218"/>
      <c r="PYZ2" s="218"/>
      <c r="PZA2" s="218"/>
      <c r="PZB2" s="218"/>
      <c r="PZC2" s="218"/>
      <c r="PZD2" s="218"/>
      <c r="PZE2" s="218"/>
      <c r="PZF2" s="218"/>
      <c r="PZG2" s="218"/>
      <c r="PZH2" s="218"/>
      <c r="PZI2" s="218"/>
      <c r="PZJ2" s="218"/>
      <c r="PZK2" s="218"/>
      <c r="PZL2" s="218"/>
      <c r="PZM2" s="218"/>
      <c r="PZN2" s="218"/>
      <c r="PZO2" s="218"/>
      <c r="PZP2" s="218"/>
      <c r="PZQ2" s="218"/>
      <c r="PZR2" s="218"/>
      <c r="PZS2" s="218"/>
      <c r="PZT2" s="218"/>
      <c r="PZU2" s="218"/>
      <c r="PZV2" s="218"/>
      <c r="PZW2" s="218"/>
      <c r="PZX2" s="218"/>
      <c r="PZY2" s="218"/>
      <c r="PZZ2" s="218"/>
      <c r="QAA2" s="218"/>
      <c r="QAB2" s="218"/>
      <c r="QAC2" s="218"/>
      <c r="QAD2" s="218"/>
      <c r="QAE2" s="218"/>
      <c r="QAF2" s="218"/>
      <c r="QAG2" s="218"/>
      <c r="QAH2" s="218"/>
      <c r="QAI2" s="218"/>
      <c r="QAJ2" s="218"/>
      <c r="QAK2" s="218"/>
      <c r="QAL2" s="218"/>
      <c r="QAM2" s="218"/>
      <c r="QAN2" s="218"/>
      <c r="QAO2" s="218"/>
      <c r="QAP2" s="218"/>
      <c r="QAQ2" s="218"/>
      <c r="QAR2" s="218"/>
      <c r="QAS2" s="218"/>
      <c r="QAT2" s="218"/>
      <c r="QAU2" s="218"/>
      <c r="QAV2" s="218"/>
      <c r="QAW2" s="218"/>
      <c r="QAX2" s="218"/>
      <c r="QAY2" s="218"/>
      <c r="QAZ2" s="218"/>
      <c r="QBA2" s="218"/>
      <c r="QBB2" s="218"/>
      <c r="QBC2" s="218"/>
      <c r="QBD2" s="218"/>
      <c r="QBE2" s="218"/>
      <c r="QBF2" s="218"/>
      <c r="QBG2" s="218"/>
      <c r="QBH2" s="218"/>
      <c r="QBI2" s="218"/>
      <c r="QBJ2" s="218"/>
      <c r="QBK2" s="218"/>
      <c r="QBL2" s="218"/>
      <c r="QBM2" s="218"/>
      <c r="QBN2" s="218"/>
      <c r="QBO2" s="218"/>
      <c r="QBP2" s="218"/>
      <c r="QBQ2" s="218"/>
      <c r="QBR2" s="218"/>
      <c r="QBS2" s="218"/>
      <c r="QBT2" s="218"/>
      <c r="QBU2" s="218"/>
      <c r="QBV2" s="218"/>
      <c r="QBW2" s="218"/>
      <c r="QBX2" s="218"/>
      <c r="QBY2" s="218"/>
      <c r="QBZ2" s="218"/>
      <c r="QCA2" s="218"/>
      <c r="QCB2" s="218"/>
      <c r="QCC2" s="218"/>
      <c r="QCD2" s="218"/>
      <c r="QCE2" s="218"/>
      <c r="QCF2" s="218"/>
      <c r="QCG2" s="218"/>
      <c r="QCH2" s="218"/>
      <c r="QCI2" s="218"/>
      <c r="QCJ2" s="218"/>
      <c r="QCK2" s="218"/>
      <c r="QCL2" s="218"/>
      <c r="QCM2" s="218"/>
      <c r="QCN2" s="218"/>
      <c r="QCO2" s="218"/>
      <c r="QCP2" s="218"/>
      <c r="QCQ2" s="218"/>
      <c r="QCR2" s="218"/>
      <c r="QCS2" s="218"/>
      <c r="QCT2" s="218"/>
      <c r="QCU2" s="218"/>
      <c r="QCV2" s="218"/>
      <c r="QCW2" s="218"/>
      <c r="QCX2" s="218"/>
      <c r="QCY2" s="218"/>
      <c r="QCZ2" s="218"/>
      <c r="QDA2" s="218"/>
      <c r="QDB2" s="218"/>
      <c r="QDC2" s="218"/>
      <c r="QDD2" s="218"/>
      <c r="QDE2" s="218"/>
      <c r="QDF2" s="218"/>
      <c r="QDG2" s="218"/>
      <c r="QDH2" s="218"/>
      <c r="QDI2" s="218"/>
      <c r="QDJ2" s="218"/>
      <c r="QDK2" s="218"/>
      <c r="QDL2" s="218"/>
      <c r="QDM2" s="218"/>
      <c r="QDN2" s="218"/>
      <c r="QDO2" s="218"/>
      <c r="QDP2" s="218"/>
      <c r="QDQ2" s="218"/>
      <c r="QDR2" s="218"/>
      <c r="QDS2" s="218"/>
      <c r="QDT2" s="218"/>
      <c r="QDU2" s="218"/>
      <c r="QDV2" s="218"/>
      <c r="QDW2" s="218"/>
      <c r="QDX2" s="218"/>
      <c r="QDY2" s="218"/>
      <c r="QDZ2" s="218"/>
      <c r="QEA2" s="218"/>
      <c r="QEB2" s="218"/>
      <c r="QEC2" s="218"/>
      <c r="QED2" s="218"/>
      <c r="QEE2" s="218"/>
      <c r="QEF2" s="218"/>
      <c r="QEG2" s="218"/>
      <c r="QEH2" s="218"/>
      <c r="QEI2" s="218"/>
      <c r="QEJ2" s="218"/>
      <c r="QEK2" s="218"/>
      <c r="QEL2" s="218"/>
      <c r="QEM2" s="218"/>
      <c r="QEN2" s="218"/>
      <c r="QEO2" s="218"/>
      <c r="QEP2" s="218"/>
      <c r="QEQ2" s="218"/>
      <c r="QER2" s="218"/>
      <c r="QES2" s="218"/>
      <c r="QET2" s="218"/>
      <c r="QEU2" s="218"/>
      <c r="QEV2" s="218"/>
      <c r="QEW2" s="218"/>
      <c r="QEX2" s="218"/>
      <c r="QEY2" s="218"/>
      <c r="QEZ2" s="218"/>
      <c r="QFA2" s="218"/>
      <c r="QFB2" s="218"/>
      <c r="QFC2" s="218"/>
      <c r="QFD2" s="218"/>
      <c r="QFE2" s="218"/>
      <c r="QFF2" s="218"/>
      <c r="QFG2" s="218"/>
      <c r="QFH2" s="218"/>
      <c r="QFI2" s="218"/>
      <c r="QFJ2" s="218"/>
      <c r="QFK2" s="218"/>
      <c r="QFL2" s="218"/>
      <c r="QFM2" s="218"/>
      <c r="QFN2" s="218"/>
      <c r="QFO2" s="218"/>
      <c r="QFP2" s="218"/>
      <c r="QFQ2" s="218"/>
      <c r="QFR2" s="218"/>
      <c r="QFS2" s="218"/>
      <c r="QFT2" s="218"/>
      <c r="QFU2" s="218"/>
      <c r="QFV2" s="218"/>
      <c r="QFW2" s="218"/>
      <c r="QFX2" s="218"/>
      <c r="QFY2" s="218"/>
      <c r="QFZ2" s="218"/>
      <c r="QGA2" s="218"/>
      <c r="QGB2" s="218"/>
      <c r="QGC2" s="218"/>
      <c r="QGD2" s="218"/>
      <c r="QGE2" s="218"/>
      <c r="QGF2" s="218"/>
      <c r="QGG2" s="218"/>
      <c r="QGH2" s="218"/>
      <c r="QGI2" s="218"/>
      <c r="QGJ2" s="218"/>
      <c r="QGK2" s="218"/>
      <c r="QGL2" s="218"/>
      <c r="QGM2" s="218"/>
      <c r="QGN2" s="218"/>
      <c r="QGO2" s="218"/>
      <c r="QGP2" s="218"/>
      <c r="QGQ2" s="218"/>
      <c r="QGR2" s="218"/>
      <c r="QGS2" s="218"/>
      <c r="QGT2" s="218"/>
      <c r="QGU2" s="218"/>
      <c r="QGV2" s="218"/>
      <c r="QGW2" s="218"/>
      <c r="QGX2" s="218"/>
      <c r="QGY2" s="218"/>
      <c r="QGZ2" s="218"/>
      <c r="QHA2" s="218"/>
      <c r="QHB2" s="218"/>
      <c r="QHC2" s="218"/>
      <c r="QHD2" s="218"/>
      <c r="QHE2" s="218"/>
      <c r="QHF2" s="218"/>
      <c r="QHG2" s="218"/>
      <c r="QHH2" s="218"/>
      <c r="QHI2" s="218"/>
      <c r="QHJ2" s="218"/>
      <c r="QHK2" s="218"/>
      <c r="QHL2" s="218"/>
      <c r="QHM2" s="218"/>
      <c r="QHN2" s="218"/>
      <c r="QHO2" s="218"/>
      <c r="QHP2" s="218"/>
      <c r="QHQ2" s="218"/>
      <c r="QHR2" s="218"/>
      <c r="QHS2" s="218"/>
      <c r="QHT2" s="218"/>
      <c r="QHU2" s="218"/>
      <c r="QHV2" s="218"/>
      <c r="QHW2" s="218"/>
      <c r="QHX2" s="218"/>
      <c r="QHY2" s="218"/>
      <c r="QHZ2" s="218"/>
      <c r="QIA2" s="218"/>
      <c r="QIB2" s="218"/>
      <c r="QIC2" s="218"/>
      <c r="QID2" s="218"/>
      <c r="QIE2" s="218"/>
      <c r="QIF2" s="218"/>
      <c r="QIG2" s="218"/>
      <c r="QIH2" s="218"/>
      <c r="QII2" s="218"/>
      <c r="QIJ2" s="218"/>
      <c r="QIK2" s="218"/>
      <c r="QIL2" s="218"/>
      <c r="QIM2" s="218"/>
      <c r="QIN2" s="218"/>
      <c r="QIO2" s="218"/>
      <c r="QIP2" s="218"/>
      <c r="QIQ2" s="218"/>
      <c r="QIR2" s="218"/>
      <c r="QIS2" s="218"/>
      <c r="QIT2" s="218"/>
      <c r="QIU2" s="218"/>
      <c r="QIV2" s="218"/>
      <c r="QIW2" s="218"/>
      <c r="QIX2" s="218"/>
      <c r="QIY2" s="218"/>
      <c r="QIZ2" s="218"/>
      <c r="QJA2" s="218"/>
      <c r="QJB2" s="218"/>
      <c r="QJC2" s="218"/>
      <c r="QJD2" s="218"/>
      <c r="QJE2" s="218"/>
      <c r="QJF2" s="218"/>
      <c r="QJG2" s="218"/>
      <c r="QJH2" s="218"/>
      <c r="QJI2" s="218"/>
      <c r="QJJ2" s="218"/>
      <c r="QJK2" s="218"/>
      <c r="QJL2" s="218"/>
      <c r="QJM2" s="218"/>
      <c r="QJN2" s="218"/>
      <c r="QJO2" s="218"/>
      <c r="QJP2" s="218"/>
      <c r="QJQ2" s="218"/>
      <c r="QJR2" s="218"/>
      <c r="QJS2" s="218"/>
      <c r="QJT2" s="218"/>
      <c r="QJU2" s="218"/>
      <c r="QJV2" s="218"/>
      <c r="QJW2" s="218"/>
      <c r="QJX2" s="218"/>
      <c r="QJY2" s="218"/>
      <c r="QJZ2" s="218"/>
      <c r="QKA2" s="218"/>
      <c r="QKB2" s="218"/>
      <c r="QKC2" s="218"/>
      <c r="QKD2" s="218"/>
      <c r="QKE2" s="218"/>
      <c r="QKF2" s="218"/>
      <c r="QKG2" s="218"/>
      <c r="QKH2" s="218"/>
      <c r="QKI2" s="218"/>
      <c r="QKJ2" s="218"/>
      <c r="QKK2" s="218"/>
      <c r="QKL2" s="218"/>
      <c r="QKM2" s="218"/>
      <c r="QKN2" s="218"/>
      <c r="QKO2" s="218"/>
      <c r="QKP2" s="218"/>
      <c r="QKQ2" s="218"/>
      <c r="QKR2" s="218"/>
      <c r="QKS2" s="218"/>
      <c r="QKT2" s="218"/>
      <c r="QKU2" s="218"/>
      <c r="QKV2" s="218"/>
      <c r="QKW2" s="218"/>
      <c r="QKX2" s="218"/>
      <c r="QKY2" s="218"/>
      <c r="QKZ2" s="218"/>
      <c r="QLA2" s="218"/>
      <c r="QLB2" s="218"/>
      <c r="QLC2" s="218"/>
      <c r="QLD2" s="218"/>
      <c r="QLE2" s="218"/>
      <c r="QLF2" s="218"/>
      <c r="QLG2" s="218"/>
      <c r="QLH2" s="218"/>
      <c r="QLI2" s="218"/>
      <c r="QLJ2" s="218"/>
      <c r="QLK2" s="218"/>
      <c r="QLL2" s="218"/>
      <c r="QLM2" s="218"/>
      <c r="QLN2" s="218"/>
      <c r="QLO2" s="218"/>
      <c r="QLP2" s="218"/>
      <c r="QLQ2" s="218"/>
      <c r="QLR2" s="218"/>
      <c r="QLS2" s="218"/>
      <c r="QLT2" s="218"/>
      <c r="QLU2" s="218"/>
      <c r="QLV2" s="218"/>
      <c r="QLW2" s="218"/>
      <c r="QLX2" s="218"/>
      <c r="QLY2" s="218"/>
      <c r="QLZ2" s="218"/>
      <c r="QMA2" s="218"/>
      <c r="QMB2" s="218"/>
      <c r="QMC2" s="218"/>
      <c r="QMD2" s="218"/>
      <c r="QME2" s="218"/>
      <c r="QMF2" s="218"/>
      <c r="QMG2" s="218"/>
      <c r="QMH2" s="218"/>
      <c r="QMI2" s="218"/>
      <c r="QMJ2" s="218"/>
      <c r="QMK2" s="218"/>
      <c r="QML2" s="218"/>
      <c r="QMM2" s="218"/>
      <c r="QMN2" s="218"/>
      <c r="QMO2" s="218"/>
      <c r="QMP2" s="218"/>
      <c r="QMQ2" s="218"/>
      <c r="QMR2" s="218"/>
      <c r="QMS2" s="218"/>
      <c r="QMT2" s="218"/>
      <c r="QMU2" s="218"/>
      <c r="QMV2" s="218"/>
      <c r="QMW2" s="218"/>
      <c r="QMX2" s="218"/>
      <c r="QMY2" s="218"/>
      <c r="QMZ2" s="218"/>
      <c r="QNA2" s="218"/>
      <c r="QNB2" s="218"/>
      <c r="QNC2" s="218"/>
      <c r="QND2" s="218"/>
      <c r="QNE2" s="218"/>
      <c r="QNF2" s="218"/>
      <c r="QNG2" s="218"/>
      <c r="QNH2" s="218"/>
      <c r="QNI2" s="218"/>
      <c r="QNJ2" s="218"/>
      <c r="QNK2" s="218"/>
      <c r="QNL2" s="218"/>
      <c r="QNM2" s="218"/>
      <c r="QNN2" s="218"/>
      <c r="QNO2" s="218"/>
      <c r="QNP2" s="218"/>
      <c r="QNQ2" s="218"/>
      <c r="QNR2" s="218"/>
      <c r="QNS2" s="218"/>
      <c r="QNT2" s="218"/>
      <c r="QNU2" s="218"/>
      <c r="QNV2" s="218"/>
      <c r="QNW2" s="218"/>
      <c r="QNX2" s="218"/>
      <c r="QNY2" s="218"/>
      <c r="QNZ2" s="218"/>
      <c r="QOA2" s="218"/>
      <c r="QOB2" s="218"/>
      <c r="QOC2" s="218"/>
      <c r="QOD2" s="218"/>
      <c r="QOE2" s="218"/>
      <c r="QOF2" s="218"/>
      <c r="QOG2" s="218"/>
      <c r="QOH2" s="218"/>
      <c r="QOI2" s="218"/>
      <c r="QOJ2" s="218"/>
      <c r="QOK2" s="218"/>
      <c r="QOL2" s="218"/>
      <c r="QOM2" s="218"/>
      <c r="QON2" s="218"/>
      <c r="QOO2" s="218"/>
      <c r="QOP2" s="218"/>
      <c r="QOQ2" s="218"/>
      <c r="QOR2" s="218"/>
      <c r="QOS2" s="218"/>
      <c r="QOT2" s="218"/>
      <c r="QOU2" s="218"/>
      <c r="QOV2" s="218"/>
      <c r="QOW2" s="218"/>
      <c r="QOX2" s="218"/>
      <c r="QOY2" s="218"/>
      <c r="QOZ2" s="218"/>
      <c r="QPA2" s="218"/>
      <c r="QPB2" s="218"/>
      <c r="QPC2" s="218"/>
      <c r="QPD2" s="218"/>
      <c r="QPE2" s="218"/>
      <c r="QPF2" s="218"/>
      <c r="QPG2" s="218"/>
      <c r="QPH2" s="218"/>
      <c r="QPI2" s="218"/>
      <c r="QPJ2" s="218"/>
      <c r="QPK2" s="218"/>
      <c r="QPL2" s="218"/>
      <c r="QPM2" s="218"/>
      <c r="QPN2" s="218"/>
      <c r="QPO2" s="218"/>
      <c r="QPP2" s="218"/>
      <c r="QPQ2" s="218"/>
      <c r="QPR2" s="218"/>
      <c r="QPS2" s="218"/>
      <c r="QPT2" s="218"/>
      <c r="QPU2" s="218"/>
      <c r="QPV2" s="218"/>
      <c r="QPW2" s="218"/>
      <c r="QPX2" s="218"/>
      <c r="QPY2" s="218"/>
      <c r="QPZ2" s="218"/>
      <c r="QQA2" s="218"/>
      <c r="QQB2" s="218"/>
      <c r="QQC2" s="218"/>
      <c r="QQD2" s="218"/>
      <c r="QQE2" s="218"/>
      <c r="QQF2" s="218"/>
      <c r="QQG2" s="218"/>
      <c r="QQH2" s="218"/>
      <c r="QQI2" s="218"/>
      <c r="QQJ2" s="218"/>
      <c r="QQK2" s="218"/>
      <c r="QQL2" s="218"/>
      <c r="QQM2" s="218"/>
      <c r="QQN2" s="218"/>
      <c r="QQO2" s="218"/>
      <c r="QQP2" s="218"/>
      <c r="QQQ2" s="218"/>
      <c r="QQR2" s="218"/>
      <c r="QQS2" s="218"/>
      <c r="QQT2" s="218"/>
      <c r="QQU2" s="218"/>
      <c r="QQV2" s="218"/>
      <c r="QQW2" s="218"/>
      <c r="QQX2" s="218"/>
      <c r="QQY2" s="218"/>
      <c r="QQZ2" s="218"/>
      <c r="QRA2" s="218"/>
      <c r="QRB2" s="218"/>
      <c r="QRC2" s="218"/>
      <c r="QRD2" s="218"/>
      <c r="QRE2" s="218"/>
      <c r="QRF2" s="218"/>
      <c r="QRG2" s="218"/>
      <c r="QRH2" s="218"/>
      <c r="QRI2" s="218"/>
      <c r="QRJ2" s="218"/>
      <c r="QRK2" s="218"/>
      <c r="QRL2" s="218"/>
      <c r="QRM2" s="218"/>
      <c r="QRN2" s="218"/>
      <c r="QRO2" s="218"/>
      <c r="QRP2" s="218"/>
      <c r="QRQ2" s="218"/>
      <c r="QRR2" s="218"/>
      <c r="QRS2" s="218"/>
      <c r="QRT2" s="218"/>
      <c r="QRU2" s="218"/>
      <c r="QRV2" s="218"/>
      <c r="QRW2" s="218"/>
      <c r="QRX2" s="218"/>
      <c r="QRY2" s="218"/>
      <c r="QRZ2" s="218"/>
      <c r="QSA2" s="218"/>
      <c r="QSB2" s="218"/>
      <c r="QSC2" s="218"/>
      <c r="QSD2" s="218"/>
      <c r="QSE2" s="218"/>
      <c r="QSF2" s="218"/>
      <c r="QSG2" s="218"/>
      <c r="QSH2" s="218"/>
      <c r="QSI2" s="218"/>
      <c r="QSJ2" s="218"/>
      <c r="QSK2" s="218"/>
      <c r="QSL2" s="218"/>
      <c r="QSM2" s="218"/>
      <c r="QSN2" s="218"/>
      <c r="QSO2" s="218"/>
      <c r="QSP2" s="218"/>
      <c r="QSQ2" s="218"/>
      <c r="QSR2" s="218"/>
      <c r="QSS2" s="218"/>
      <c r="QST2" s="218"/>
      <c r="QSU2" s="218"/>
      <c r="QSV2" s="218"/>
      <c r="QSW2" s="218"/>
      <c r="QSX2" s="218"/>
      <c r="QSY2" s="218"/>
      <c r="QSZ2" s="218"/>
      <c r="QTA2" s="218"/>
      <c r="QTB2" s="218"/>
      <c r="QTC2" s="218"/>
      <c r="QTD2" s="218"/>
      <c r="QTE2" s="218"/>
      <c r="QTF2" s="218"/>
      <c r="QTG2" s="218"/>
      <c r="QTH2" s="218"/>
      <c r="QTI2" s="218"/>
      <c r="QTJ2" s="218"/>
      <c r="QTK2" s="218"/>
      <c r="QTL2" s="218"/>
      <c r="QTM2" s="218"/>
      <c r="QTN2" s="218"/>
      <c r="QTO2" s="218"/>
      <c r="QTP2" s="218"/>
      <c r="QTQ2" s="218"/>
      <c r="QTR2" s="218"/>
      <c r="QTS2" s="218"/>
      <c r="QTT2" s="218"/>
      <c r="QTU2" s="218"/>
      <c r="QTV2" s="218"/>
      <c r="QTW2" s="218"/>
      <c r="QTX2" s="218"/>
      <c r="QTY2" s="218"/>
      <c r="QTZ2" s="218"/>
      <c r="QUA2" s="218"/>
      <c r="QUB2" s="218"/>
      <c r="QUC2" s="218"/>
      <c r="QUD2" s="218"/>
      <c r="QUE2" s="218"/>
      <c r="QUF2" s="218"/>
      <c r="QUG2" s="218"/>
      <c r="QUH2" s="218"/>
      <c r="QUI2" s="218"/>
      <c r="QUJ2" s="218"/>
      <c r="QUK2" s="218"/>
      <c r="QUL2" s="218"/>
      <c r="QUM2" s="218"/>
      <c r="QUN2" s="218"/>
      <c r="QUO2" s="218"/>
      <c r="QUP2" s="218"/>
      <c r="QUQ2" s="218"/>
      <c r="QUR2" s="218"/>
      <c r="QUS2" s="218"/>
      <c r="QUT2" s="218"/>
      <c r="QUU2" s="218"/>
      <c r="QUV2" s="218"/>
      <c r="QUW2" s="218"/>
      <c r="QUX2" s="218"/>
      <c r="QUY2" s="218"/>
      <c r="QUZ2" s="218"/>
      <c r="QVA2" s="218"/>
      <c r="QVB2" s="218"/>
      <c r="QVC2" s="218"/>
      <c r="QVD2" s="218"/>
      <c r="QVE2" s="218"/>
      <c r="QVF2" s="218"/>
      <c r="QVG2" s="218"/>
      <c r="QVH2" s="218"/>
      <c r="QVI2" s="218"/>
      <c r="QVJ2" s="218"/>
      <c r="QVK2" s="218"/>
      <c r="QVL2" s="218"/>
      <c r="QVM2" s="218"/>
      <c r="QVN2" s="218"/>
      <c r="QVO2" s="218"/>
      <c r="QVP2" s="218"/>
      <c r="QVQ2" s="218"/>
      <c r="QVR2" s="218"/>
      <c r="QVS2" s="218"/>
      <c r="QVT2" s="218"/>
      <c r="QVU2" s="218"/>
      <c r="QVV2" s="218"/>
      <c r="QVW2" s="218"/>
      <c r="QVX2" s="218"/>
      <c r="QVY2" s="218"/>
      <c r="QVZ2" s="218"/>
      <c r="QWA2" s="218"/>
      <c r="QWB2" s="218"/>
      <c r="QWC2" s="218"/>
      <c r="QWD2" s="218"/>
      <c r="QWE2" s="218"/>
      <c r="QWF2" s="218"/>
      <c r="QWG2" s="218"/>
      <c r="QWH2" s="218"/>
      <c r="QWI2" s="218"/>
      <c r="QWJ2" s="218"/>
      <c r="QWK2" s="218"/>
      <c r="QWL2" s="218"/>
      <c r="QWM2" s="218"/>
      <c r="QWN2" s="218"/>
      <c r="QWO2" s="218"/>
      <c r="QWP2" s="218"/>
      <c r="QWQ2" s="218"/>
      <c r="QWR2" s="218"/>
      <c r="QWS2" s="218"/>
      <c r="QWT2" s="218"/>
      <c r="QWU2" s="218"/>
      <c r="QWV2" s="218"/>
      <c r="QWW2" s="218"/>
      <c r="QWX2" s="218"/>
      <c r="QWY2" s="218"/>
      <c r="QWZ2" s="218"/>
      <c r="QXA2" s="218"/>
      <c r="QXB2" s="218"/>
      <c r="QXC2" s="218"/>
      <c r="QXD2" s="218"/>
      <c r="QXE2" s="218"/>
      <c r="QXF2" s="218"/>
      <c r="QXG2" s="218"/>
      <c r="QXH2" s="218"/>
      <c r="QXI2" s="218"/>
      <c r="QXJ2" s="218"/>
      <c r="QXK2" s="218"/>
      <c r="QXL2" s="218"/>
      <c r="QXM2" s="218"/>
      <c r="QXN2" s="218"/>
      <c r="QXO2" s="218"/>
      <c r="QXP2" s="218"/>
      <c r="QXQ2" s="218"/>
      <c r="QXR2" s="218"/>
      <c r="QXS2" s="218"/>
      <c r="QXT2" s="218"/>
      <c r="QXU2" s="218"/>
      <c r="QXV2" s="218"/>
      <c r="QXW2" s="218"/>
      <c r="QXX2" s="218"/>
      <c r="QXY2" s="218"/>
      <c r="QXZ2" s="218"/>
      <c r="QYA2" s="218"/>
      <c r="QYB2" s="218"/>
      <c r="QYC2" s="218"/>
      <c r="QYD2" s="218"/>
      <c r="QYE2" s="218"/>
      <c r="QYF2" s="218"/>
      <c r="QYG2" s="218"/>
      <c r="QYH2" s="218"/>
      <c r="QYI2" s="218"/>
      <c r="QYJ2" s="218"/>
      <c r="QYK2" s="218"/>
      <c r="QYL2" s="218"/>
      <c r="QYM2" s="218"/>
      <c r="QYN2" s="218"/>
      <c r="QYO2" s="218"/>
      <c r="QYP2" s="218"/>
      <c r="QYQ2" s="218"/>
      <c r="QYR2" s="218"/>
      <c r="QYS2" s="218"/>
      <c r="QYT2" s="218"/>
      <c r="QYU2" s="218"/>
      <c r="QYV2" s="218"/>
      <c r="QYW2" s="218"/>
      <c r="QYX2" s="218"/>
      <c r="QYY2" s="218"/>
      <c r="QYZ2" s="218"/>
      <c r="QZA2" s="218"/>
      <c r="QZB2" s="218"/>
      <c r="QZC2" s="218"/>
      <c r="QZD2" s="218"/>
      <c r="QZE2" s="218"/>
      <c r="QZF2" s="218"/>
      <c r="QZG2" s="218"/>
      <c r="QZH2" s="218"/>
      <c r="QZI2" s="218"/>
      <c r="QZJ2" s="218"/>
      <c r="QZK2" s="218"/>
      <c r="QZL2" s="218"/>
      <c r="QZM2" s="218"/>
      <c r="QZN2" s="218"/>
      <c r="QZO2" s="218"/>
      <c r="QZP2" s="218"/>
      <c r="QZQ2" s="218"/>
      <c r="QZR2" s="218"/>
      <c r="QZS2" s="218"/>
      <c r="QZT2" s="218"/>
      <c r="QZU2" s="218"/>
      <c r="QZV2" s="218"/>
      <c r="QZW2" s="218"/>
      <c r="QZX2" s="218"/>
      <c r="QZY2" s="218"/>
      <c r="QZZ2" s="218"/>
      <c r="RAA2" s="218"/>
      <c r="RAB2" s="218"/>
      <c r="RAC2" s="218"/>
      <c r="RAD2" s="218"/>
      <c r="RAE2" s="218"/>
      <c r="RAF2" s="218"/>
      <c r="RAG2" s="218"/>
      <c r="RAH2" s="218"/>
      <c r="RAI2" s="218"/>
      <c r="RAJ2" s="218"/>
      <c r="RAK2" s="218"/>
      <c r="RAL2" s="218"/>
      <c r="RAM2" s="218"/>
      <c r="RAN2" s="218"/>
      <c r="RAO2" s="218"/>
      <c r="RAP2" s="218"/>
      <c r="RAQ2" s="218"/>
      <c r="RAR2" s="218"/>
      <c r="RAS2" s="218"/>
      <c r="RAT2" s="218"/>
      <c r="RAU2" s="218"/>
      <c r="RAV2" s="218"/>
      <c r="RAW2" s="218"/>
      <c r="RAX2" s="218"/>
      <c r="RAY2" s="218"/>
      <c r="RAZ2" s="218"/>
      <c r="RBA2" s="218"/>
      <c r="RBB2" s="218"/>
      <c r="RBC2" s="218"/>
      <c r="RBD2" s="218"/>
      <c r="RBE2" s="218"/>
      <c r="RBF2" s="218"/>
      <c r="RBG2" s="218"/>
      <c r="RBH2" s="218"/>
      <c r="RBI2" s="218"/>
      <c r="RBJ2" s="218"/>
      <c r="RBK2" s="218"/>
      <c r="RBL2" s="218"/>
      <c r="RBM2" s="218"/>
      <c r="RBN2" s="218"/>
      <c r="RBO2" s="218"/>
      <c r="RBP2" s="218"/>
      <c r="RBQ2" s="218"/>
      <c r="RBR2" s="218"/>
      <c r="RBS2" s="218"/>
      <c r="RBT2" s="218"/>
      <c r="RBU2" s="218"/>
      <c r="RBV2" s="218"/>
      <c r="RBW2" s="218"/>
      <c r="RBX2" s="218"/>
      <c r="RBY2" s="218"/>
      <c r="RBZ2" s="218"/>
      <c r="RCA2" s="218"/>
      <c r="RCB2" s="218"/>
      <c r="RCC2" s="218"/>
      <c r="RCD2" s="218"/>
      <c r="RCE2" s="218"/>
      <c r="RCF2" s="218"/>
      <c r="RCG2" s="218"/>
      <c r="RCH2" s="218"/>
      <c r="RCI2" s="218"/>
      <c r="RCJ2" s="218"/>
      <c r="RCK2" s="218"/>
      <c r="RCL2" s="218"/>
      <c r="RCM2" s="218"/>
      <c r="RCN2" s="218"/>
      <c r="RCO2" s="218"/>
      <c r="RCP2" s="218"/>
      <c r="RCQ2" s="218"/>
      <c r="RCR2" s="218"/>
      <c r="RCS2" s="218"/>
      <c r="RCT2" s="218"/>
      <c r="RCU2" s="218"/>
      <c r="RCV2" s="218"/>
      <c r="RCW2" s="218"/>
      <c r="RCX2" s="218"/>
      <c r="RCY2" s="218"/>
      <c r="RCZ2" s="218"/>
      <c r="RDA2" s="218"/>
      <c r="RDB2" s="218"/>
      <c r="RDC2" s="218"/>
      <c r="RDD2" s="218"/>
      <c r="RDE2" s="218"/>
      <c r="RDF2" s="218"/>
      <c r="RDG2" s="218"/>
      <c r="RDH2" s="218"/>
      <c r="RDI2" s="218"/>
      <c r="RDJ2" s="218"/>
      <c r="RDK2" s="218"/>
      <c r="RDL2" s="218"/>
      <c r="RDM2" s="218"/>
      <c r="RDN2" s="218"/>
      <c r="RDO2" s="218"/>
      <c r="RDP2" s="218"/>
      <c r="RDQ2" s="218"/>
      <c r="RDR2" s="218"/>
      <c r="RDS2" s="218"/>
      <c r="RDT2" s="218"/>
      <c r="RDU2" s="218"/>
      <c r="RDV2" s="218"/>
      <c r="RDW2" s="218"/>
      <c r="RDX2" s="218"/>
      <c r="RDY2" s="218"/>
      <c r="RDZ2" s="218"/>
      <c r="REA2" s="218"/>
      <c r="REB2" s="218"/>
      <c r="REC2" s="218"/>
      <c r="RED2" s="218"/>
      <c r="REE2" s="218"/>
      <c r="REF2" s="218"/>
      <c r="REG2" s="218"/>
      <c r="REH2" s="218"/>
      <c r="REI2" s="218"/>
      <c r="REJ2" s="218"/>
      <c r="REK2" s="218"/>
      <c r="REL2" s="218"/>
      <c r="REM2" s="218"/>
      <c r="REN2" s="218"/>
      <c r="REO2" s="218"/>
      <c r="REP2" s="218"/>
      <c r="REQ2" s="218"/>
      <c r="RER2" s="218"/>
      <c r="RES2" s="218"/>
      <c r="RET2" s="218"/>
      <c r="REU2" s="218"/>
      <c r="REV2" s="218"/>
      <c r="REW2" s="218"/>
      <c r="REX2" s="218"/>
      <c r="REY2" s="218"/>
      <c r="REZ2" s="218"/>
      <c r="RFA2" s="218"/>
      <c r="RFB2" s="218"/>
      <c r="RFC2" s="218"/>
      <c r="RFD2" s="218"/>
      <c r="RFE2" s="218"/>
      <c r="RFF2" s="218"/>
      <c r="RFG2" s="218"/>
      <c r="RFH2" s="218"/>
      <c r="RFI2" s="218"/>
      <c r="RFJ2" s="218"/>
      <c r="RFK2" s="218"/>
      <c r="RFL2" s="218"/>
      <c r="RFM2" s="218"/>
      <c r="RFN2" s="218"/>
      <c r="RFO2" s="218"/>
      <c r="RFP2" s="218"/>
      <c r="RFQ2" s="218"/>
      <c r="RFR2" s="218"/>
      <c r="RFS2" s="218"/>
      <c r="RFT2" s="218"/>
      <c r="RFU2" s="218"/>
      <c r="RFV2" s="218"/>
      <c r="RFW2" s="218"/>
      <c r="RFX2" s="218"/>
      <c r="RFY2" s="218"/>
      <c r="RFZ2" s="218"/>
      <c r="RGA2" s="218"/>
      <c r="RGB2" s="218"/>
      <c r="RGC2" s="218"/>
      <c r="RGD2" s="218"/>
      <c r="RGE2" s="218"/>
      <c r="RGF2" s="218"/>
      <c r="RGG2" s="218"/>
      <c r="RGH2" s="218"/>
      <c r="RGI2" s="218"/>
      <c r="RGJ2" s="218"/>
      <c r="RGK2" s="218"/>
      <c r="RGL2" s="218"/>
      <c r="RGM2" s="218"/>
      <c r="RGN2" s="218"/>
      <c r="RGO2" s="218"/>
      <c r="RGP2" s="218"/>
      <c r="RGQ2" s="218"/>
      <c r="RGR2" s="218"/>
      <c r="RGS2" s="218"/>
      <c r="RGT2" s="218"/>
      <c r="RGU2" s="218"/>
      <c r="RGV2" s="218"/>
      <c r="RGW2" s="218"/>
      <c r="RGX2" s="218"/>
      <c r="RGY2" s="218"/>
      <c r="RGZ2" s="218"/>
      <c r="RHA2" s="218"/>
      <c r="RHB2" s="218"/>
      <c r="RHC2" s="218"/>
      <c r="RHD2" s="218"/>
      <c r="RHE2" s="218"/>
      <c r="RHF2" s="218"/>
      <c r="RHG2" s="218"/>
      <c r="RHH2" s="218"/>
      <c r="RHI2" s="218"/>
      <c r="RHJ2" s="218"/>
      <c r="RHK2" s="218"/>
      <c r="RHL2" s="218"/>
      <c r="RHM2" s="218"/>
      <c r="RHN2" s="218"/>
      <c r="RHO2" s="218"/>
      <c r="RHP2" s="218"/>
      <c r="RHQ2" s="218"/>
      <c r="RHR2" s="218"/>
      <c r="RHS2" s="218"/>
      <c r="RHT2" s="218"/>
      <c r="RHU2" s="218"/>
      <c r="RHV2" s="218"/>
      <c r="RHW2" s="218"/>
      <c r="RHX2" s="218"/>
      <c r="RHY2" s="218"/>
      <c r="RHZ2" s="218"/>
      <c r="RIA2" s="218"/>
      <c r="RIB2" s="218"/>
      <c r="RIC2" s="218"/>
      <c r="RID2" s="218"/>
      <c r="RIE2" s="218"/>
      <c r="RIF2" s="218"/>
      <c r="RIG2" s="218"/>
      <c r="RIH2" s="218"/>
      <c r="RII2" s="218"/>
      <c r="RIJ2" s="218"/>
      <c r="RIK2" s="218"/>
      <c r="RIL2" s="218"/>
      <c r="RIM2" s="218"/>
      <c r="RIN2" s="218"/>
      <c r="RIO2" s="218"/>
      <c r="RIP2" s="218"/>
      <c r="RIQ2" s="218"/>
      <c r="RIR2" s="218"/>
      <c r="RIS2" s="218"/>
      <c r="RIT2" s="218"/>
      <c r="RIU2" s="218"/>
      <c r="RIV2" s="218"/>
      <c r="RIW2" s="218"/>
      <c r="RIX2" s="218"/>
      <c r="RIY2" s="218"/>
      <c r="RIZ2" s="218"/>
      <c r="RJA2" s="218"/>
      <c r="RJB2" s="218"/>
      <c r="RJC2" s="218"/>
      <c r="RJD2" s="218"/>
      <c r="RJE2" s="218"/>
      <c r="RJF2" s="218"/>
      <c r="RJG2" s="218"/>
      <c r="RJH2" s="218"/>
      <c r="RJI2" s="218"/>
      <c r="RJJ2" s="218"/>
      <c r="RJK2" s="218"/>
      <c r="RJL2" s="218"/>
      <c r="RJM2" s="218"/>
      <c r="RJN2" s="218"/>
      <c r="RJO2" s="218"/>
      <c r="RJP2" s="218"/>
      <c r="RJQ2" s="218"/>
      <c r="RJR2" s="218"/>
      <c r="RJS2" s="218"/>
      <c r="RJT2" s="218"/>
      <c r="RJU2" s="218"/>
      <c r="RJV2" s="218"/>
      <c r="RJW2" s="218"/>
      <c r="RJX2" s="218"/>
      <c r="RJY2" s="218"/>
      <c r="RJZ2" s="218"/>
      <c r="RKA2" s="218"/>
      <c r="RKB2" s="218"/>
      <c r="RKC2" s="218"/>
      <c r="RKD2" s="218"/>
      <c r="RKE2" s="218"/>
      <c r="RKF2" s="218"/>
      <c r="RKG2" s="218"/>
      <c r="RKH2" s="218"/>
      <c r="RKI2" s="218"/>
      <c r="RKJ2" s="218"/>
      <c r="RKK2" s="218"/>
      <c r="RKL2" s="218"/>
      <c r="RKM2" s="218"/>
      <c r="RKN2" s="218"/>
      <c r="RKO2" s="218"/>
      <c r="RKP2" s="218"/>
      <c r="RKQ2" s="218"/>
      <c r="RKR2" s="218"/>
      <c r="RKS2" s="218"/>
      <c r="RKT2" s="218"/>
      <c r="RKU2" s="218"/>
      <c r="RKV2" s="218"/>
      <c r="RKW2" s="218"/>
      <c r="RKX2" s="218"/>
      <c r="RKY2" s="218"/>
      <c r="RKZ2" s="218"/>
      <c r="RLA2" s="218"/>
      <c r="RLB2" s="218"/>
      <c r="RLC2" s="218"/>
      <c r="RLD2" s="218"/>
      <c r="RLE2" s="218"/>
      <c r="RLF2" s="218"/>
      <c r="RLG2" s="218"/>
      <c r="RLH2" s="218"/>
      <c r="RLI2" s="218"/>
      <c r="RLJ2" s="218"/>
      <c r="RLK2" s="218"/>
      <c r="RLL2" s="218"/>
      <c r="RLM2" s="218"/>
      <c r="RLN2" s="218"/>
      <c r="RLO2" s="218"/>
      <c r="RLP2" s="218"/>
      <c r="RLQ2" s="218"/>
      <c r="RLR2" s="218"/>
      <c r="RLS2" s="218"/>
      <c r="RLT2" s="218"/>
      <c r="RLU2" s="218"/>
      <c r="RLV2" s="218"/>
      <c r="RLW2" s="218"/>
      <c r="RLX2" s="218"/>
      <c r="RLY2" s="218"/>
      <c r="RLZ2" s="218"/>
      <c r="RMA2" s="218"/>
      <c r="RMB2" s="218"/>
      <c r="RMC2" s="218"/>
      <c r="RMD2" s="218"/>
      <c r="RME2" s="218"/>
      <c r="RMF2" s="218"/>
      <c r="RMG2" s="218"/>
      <c r="RMH2" s="218"/>
      <c r="RMI2" s="218"/>
      <c r="RMJ2" s="218"/>
      <c r="RMK2" s="218"/>
      <c r="RML2" s="218"/>
      <c r="RMM2" s="218"/>
      <c r="RMN2" s="218"/>
      <c r="RMO2" s="218"/>
      <c r="RMP2" s="218"/>
      <c r="RMQ2" s="218"/>
      <c r="RMR2" s="218"/>
      <c r="RMS2" s="218"/>
      <c r="RMT2" s="218"/>
      <c r="RMU2" s="218"/>
      <c r="RMV2" s="218"/>
      <c r="RMW2" s="218"/>
      <c r="RMX2" s="218"/>
      <c r="RMY2" s="218"/>
      <c r="RMZ2" s="218"/>
      <c r="RNA2" s="218"/>
      <c r="RNB2" s="218"/>
      <c r="RNC2" s="218"/>
      <c r="RND2" s="218"/>
      <c r="RNE2" s="218"/>
      <c r="RNF2" s="218"/>
      <c r="RNG2" s="218"/>
      <c r="RNH2" s="218"/>
      <c r="RNI2" s="218"/>
      <c r="RNJ2" s="218"/>
      <c r="RNK2" s="218"/>
      <c r="RNL2" s="218"/>
      <c r="RNM2" s="218"/>
      <c r="RNN2" s="218"/>
      <c r="RNO2" s="218"/>
      <c r="RNP2" s="218"/>
      <c r="RNQ2" s="218"/>
      <c r="RNR2" s="218"/>
      <c r="RNS2" s="218"/>
      <c r="RNT2" s="218"/>
      <c r="RNU2" s="218"/>
      <c r="RNV2" s="218"/>
      <c r="RNW2" s="218"/>
      <c r="RNX2" s="218"/>
      <c r="RNY2" s="218"/>
      <c r="RNZ2" s="218"/>
      <c r="ROA2" s="218"/>
      <c r="ROB2" s="218"/>
      <c r="ROC2" s="218"/>
      <c r="ROD2" s="218"/>
      <c r="ROE2" s="218"/>
      <c r="ROF2" s="218"/>
      <c r="ROG2" s="218"/>
      <c r="ROH2" s="218"/>
      <c r="ROI2" s="218"/>
      <c r="ROJ2" s="218"/>
      <c r="ROK2" s="218"/>
      <c r="ROL2" s="218"/>
      <c r="ROM2" s="218"/>
      <c r="RON2" s="218"/>
      <c r="ROO2" s="218"/>
      <c r="ROP2" s="218"/>
      <c r="ROQ2" s="218"/>
      <c r="ROR2" s="218"/>
      <c r="ROS2" s="218"/>
      <c r="ROT2" s="218"/>
      <c r="ROU2" s="218"/>
      <c r="ROV2" s="218"/>
      <c r="ROW2" s="218"/>
      <c r="ROX2" s="218"/>
      <c r="ROY2" s="218"/>
      <c r="ROZ2" s="218"/>
      <c r="RPA2" s="218"/>
      <c r="RPB2" s="218"/>
      <c r="RPC2" s="218"/>
      <c r="RPD2" s="218"/>
      <c r="RPE2" s="218"/>
      <c r="RPF2" s="218"/>
      <c r="RPG2" s="218"/>
      <c r="RPH2" s="218"/>
      <c r="RPI2" s="218"/>
      <c r="RPJ2" s="218"/>
      <c r="RPK2" s="218"/>
      <c r="RPL2" s="218"/>
      <c r="RPM2" s="218"/>
      <c r="RPN2" s="218"/>
      <c r="RPO2" s="218"/>
      <c r="RPP2" s="218"/>
      <c r="RPQ2" s="218"/>
      <c r="RPR2" s="218"/>
      <c r="RPS2" s="218"/>
      <c r="RPT2" s="218"/>
      <c r="RPU2" s="218"/>
      <c r="RPV2" s="218"/>
      <c r="RPW2" s="218"/>
      <c r="RPX2" s="218"/>
      <c r="RPY2" s="218"/>
      <c r="RPZ2" s="218"/>
      <c r="RQA2" s="218"/>
      <c r="RQB2" s="218"/>
      <c r="RQC2" s="218"/>
      <c r="RQD2" s="218"/>
      <c r="RQE2" s="218"/>
      <c r="RQF2" s="218"/>
      <c r="RQG2" s="218"/>
      <c r="RQH2" s="218"/>
      <c r="RQI2" s="218"/>
      <c r="RQJ2" s="218"/>
      <c r="RQK2" s="218"/>
      <c r="RQL2" s="218"/>
      <c r="RQM2" s="218"/>
      <c r="RQN2" s="218"/>
      <c r="RQO2" s="218"/>
      <c r="RQP2" s="218"/>
      <c r="RQQ2" s="218"/>
      <c r="RQR2" s="218"/>
      <c r="RQS2" s="218"/>
      <c r="RQT2" s="218"/>
      <c r="RQU2" s="218"/>
      <c r="RQV2" s="218"/>
      <c r="RQW2" s="218"/>
      <c r="RQX2" s="218"/>
      <c r="RQY2" s="218"/>
      <c r="RQZ2" s="218"/>
      <c r="RRA2" s="218"/>
      <c r="RRB2" s="218"/>
      <c r="RRC2" s="218"/>
      <c r="RRD2" s="218"/>
      <c r="RRE2" s="218"/>
      <c r="RRF2" s="218"/>
      <c r="RRG2" s="218"/>
      <c r="RRH2" s="218"/>
      <c r="RRI2" s="218"/>
      <c r="RRJ2" s="218"/>
      <c r="RRK2" s="218"/>
      <c r="RRL2" s="218"/>
      <c r="RRM2" s="218"/>
      <c r="RRN2" s="218"/>
      <c r="RRO2" s="218"/>
      <c r="RRP2" s="218"/>
      <c r="RRQ2" s="218"/>
      <c r="RRR2" s="218"/>
      <c r="RRS2" s="218"/>
      <c r="RRT2" s="218"/>
      <c r="RRU2" s="218"/>
      <c r="RRV2" s="218"/>
      <c r="RRW2" s="218"/>
      <c r="RRX2" s="218"/>
      <c r="RRY2" s="218"/>
      <c r="RRZ2" s="218"/>
      <c r="RSA2" s="218"/>
      <c r="RSB2" s="218"/>
      <c r="RSC2" s="218"/>
      <c r="RSD2" s="218"/>
      <c r="RSE2" s="218"/>
      <c r="RSF2" s="218"/>
      <c r="RSG2" s="218"/>
      <c r="RSH2" s="218"/>
      <c r="RSI2" s="218"/>
      <c r="RSJ2" s="218"/>
      <c r="RSK2" s="218"/>
      <c r="RSL2" s="218"/>
      <c r="RSM2" s="218"/>
      <c r="RSN2" s="218"/>
      <c r="RSO2" s="218"/>
      <c r="RSP2" s="218"/>
      <c r="RSQ2" s="218"/>
      <c r="RSR2" s="218"/>
      <c r="RSS2" s="218"/>
      <c r="RST2" s="218"/>
      <c r="RSU2" s="218"/>
      <c r="RSV2" s="218"/>
      <c r="RSW2" s="218"/>
      <c r="RSX2" s="218"/>
      <c r="RSY2" s="218"/>
      <c r="RSZ2" s="218"/>
      <c r="RTA2" s="218"/>
      <c r="RTB2" s="218"/>
      <c r="RTC2" s="218"/>
      <c r="RTD2" s="218"/>
      <c r="RTE2" s="218"/>
      <c r="RTF2" s="218"/>
      <c r="RTG2" s="218"/>
      <c r="RTH2" s="218"/>
      <c r="RTI2" s="218"/>
      <c r="RTJ2" s="218"/>
      <c r="RTK2" s="218"/>
      <c r="RTL2" s="218"/>
      <c r="RTM2" s="218"/>
      <c r="RTN2" s="218"/>
      <c r="RTO2" s="218"/>
      <c r="RTP2" s="218"/>
      <c r="RTQ2" s="218"/>
      <c r="RTR2" s="218"/>
      <c r="RTS2" s="218"/>
      <c r="RTT2" s="218"/>
      <c r="RTU2" s="218"/>
      <c r="RTV2" s="218"/>
      <c r="RTW2" s="218"/>
      <c r="RTX2" s="218"/>
      <c r="RTY2" s="218"/>
      <c r="RTZ2" s="218"/>
      <c r="RUA2" s="218"/>
      <c r="RUB2" s="218"/>
      <c r="RUC2" s="218"/>
      <c r="RUD2" s="218"/>
      <c r="RUE2" s="218"/>
      <c r="RUF2" s="218"/>
      <c r="RUG2" s="218"/>
      <c r="RUH2" s="218"/>
      <c r="RUI2" s="218"/>
      <c r="RUJ2" s="218"/>
      <c r="RUK2" s="218"/>
      <c r="RUL2" s="218"/>
      <c r="RUM2" s="218"/>
      <c r="RUN2" s="218"/>
      <c r="RUO2" s="218"/>
      <c r="RUP2" s="218"/>
      <c r="RUQ2" s="218"/>
      <c r="RUR2" s="218"/>
      <c r="RUS2" s="218"/>
      <c r="RUT2" s="218"/>
      <c r="RUU2" s="218"/>
      <c r="RUV2" s="218"/>
      <c r="RUW2" s="218"/>
      <c r="RUX2" s="218"/>
      <c r="RUY2" s="218"/>
      <c r="RUZ2" s="218"/>
      <c r="RVA2" s="218"/>
      <c r="RVB2" s="218"/>
      <c r="RVC2" s="218"/>
      <c r="RVD2" s="218"/>
      <c r="RVE2" s="218"/>
      <c r="RVF2" s="218"/>
      <c r="RVG2" s="218"/>
      <c r="RVH2" s="218"/>
      <c r="RVI2" s="218"/>
      <c r="RVJ2" s="218"/>
      <c r="RVK2" s="218"/>
      <c r="RVL2" s="218"/>
      <c r="RVM2" s="218"/>
      <c r="RVN2" s="218"/>
      <c r="RVO2" s="218"/>
      <c r="RVP2" s="218"/>
      <c r="RVQ2" s="218"/>
      <c r="RVR2" s="218"/>
      <c r="RVS2" s="218"/>
      <c r="RVT2" s="218"/>
      <c r="RVU2" s="218"/>
      <c r="RVV2" s="218"/>
      <c r="RVW2" s="218"/>
      <c r="RVX2" s="218"/>
      <c r="RVY2" s="218"/>
      <c r="RVZ2" s="218"/>
      <c r="RWA2" s="218"/>
      <c r="RWB2" s="218"/>
      <c r="RWC2" s="218"/>
      <c r="RWD2" s="218"/>
      <c r="RWE2" s="218"/>
      <c r="RWF2" s="218"/>
      <c r="RWG2" s="218"/>
      <c r="RWH2" s="218"/>
      <c r="RWI2" s="218"/>
      <c r="RWJ2" s="218"/>
      <c r="RWK2" s="218"/>
      <c r="RWL2" s="218"/>
      <c r="RWM2" s="218"/>
      <c r="RWN2" s="218"/>
      <c r="RWO2" s="218"/>
      <c r="RWP2" s="218"/>
      <c r="RWQ2" s="218"/>
      <c r="RWR2" s="218"/>
      <c r="RWS2" s="218"/>
      <c r="RWT2" s="218"/>
      <c r="RWU2" s="218"/>
      <c r="RWV2" s="218"/>
      <c r="RWW2" s="218"/>
      <c r="RWX2" s="218"/>
      <c r="RWY2" s="218"/>
      <c r="RWZ2" s="218"/>
      <c r="RXA2" s="218"/>
      <c r="RXB2" s="218"/>
      <c r="RXC2" s="218"/>
      <c r="RXD2" s="218"/>
      <c r="RXE2" s="218"/>
      <c r="RXF2" s="218"/>
      <c r="RXG2" s="218"/>
      <c r="RXH2" s="218"/>
      <c r="RXI2" s="218"/>
      <c r="RXJ2" s="218"/>
      <c r="RXK2" s="218"/>
      <c r="RXL2" s="218"/>
      <c r="RXM2" s="218"/>
      <c r="RXN2" s="218"/>
      <c r="RXO2" s="218"/>
      <c r="RXP2" s="218"/>
      <c r="RXQ2" s="218"/>
      <c r="RXR2" s="218"/>
      <c r="RXS2" s="218"/>
      <c r="RXT2" s="218"/>
      <c r="RXU2" s="218"/>
      <c r="RXV2" s="218"/>
      <c r="RXW2" s="218"/>
      <c r="RXX2" s="218"/>
      <c r="RXY2" s="218"/>
      <c r="RXZ2" s="218"/>
      <c r="RYA2" s="218"/>
      <c r="RYB2" s="218"/>
      <c r="RYC2" s="218"/>
      <c r="RYD2" s="218"/>
      <c r="RYE2" s="218"/>
      <c r="RYF2" s="218"/>
      <c r="RYG2" s="218"/>
      <c r="RYH2" s="218"/>
      <c r="RYI2" s="218"/>
      <c r="RYJ2" s="218"/>
      <c r="RYK2" s="218"/>
      <c r="RYL2" s="218"/>
      <c r="RYM2" s="218"/>
      <c r="RYN2" s="218"/>
      <c r="RYO2" s="218"/>
      <c r="RYP2" s="218"/>
      <c r="RYQ2" s="218"/>
      <c r="RYR2" s="218"/>
      <c r="RYS2" s="218"/>
      <c r="RYT2" s="218"/>
      <c r="RYU2" s="218"/>
      <c r="RYV2" s="218"/>
      <c r="RYW2" s="218"/>
      <c r="RYX2" s="218"/>
      <c r="RYY2" s="218"/>
      <c r="RYZ2" s="218"/>
      <c r="RZA2" s="218"/>
      <c r="RZB2" s="218"/>
      <c r="RZC2" s="218"/>
      <c r="RZD2" s="218"/>
      <c r="RZE2" s="218"/>
      <c r="RZF2" s="218"/>
      <c r="RZG2" s="218"/>
      <c r="RZH2" s="218"/>
      <c r="RZI2" s="218"/>
      <c r="RZJ2" s="218"/>
      <c r="RZK2" s="218"/>
      <c r="RZL2" s="218"/>
      <c r="RZM2" s="218"/>
      <c r="RZN2" s="218"/>
      <c r="RZO2" s="218"/>
      <c r="RZP2" s="218"/>
      <c r="RZQ2" s="218"/>
      <c r="RZR2" s="218"/>
      <c r="RZS2" s="218"/>
      <c r="RZT2" s="218"/>
      <c r="RZU2" s="218"/>
      <c r="RZV2" s="218"/>
      <c r="RZW2" s="218"/>
      <c r="RZX2" s="218"/>
      <c r="RZY2" s="218"/>
      <c r="RZZ2" s="218"/>
      <c r="SAA2" s="218"/>
      <c r="SAB2" s="218"/>
      <c r="SAC2" s="218"/>
      <c r="SAD2" s="218"/>
      <c r="SAE2" s="218"/>
      <c r="SAF2" s="218"/>
      <c r="SAG2" s="218"/>
      <c r="SAH2" s="218"/>
      <c r="SAI2" s="218"/>
      <c r="SAJ2" s="218"/>
      <c r="SAK2" s="218"/>
      <c r="SAL2" s="218"/>
      <c r="SAM2" s="218"/>
      <c r="SAN2" s="218"/>
      <c r="SAO2" s="218"/>
      <c r="SAP2" s="218"/>
      <c r="SAQ2" s="218"/>
      <c r="SAR2" s="218"/>
      <c r="SAS2" s="218"/>
      <c r="SAT2" s="218"/>
      <c r="SAU2" s="218"/>
      <c r="SAV2" s="218"/>
      <c r="SAW2" s="218"/>
      <c r="SAX2" s="218"/>
      <c r="SAY2" s="218"/>
      <c r="SAZ2" s="218"/>
      <c r="SBA2" s="218"/>
      <c r="SBB2" s="218"/>
      <c r="SBC2" s="218"/>
      <c r="SBD2" s="218"/>
      <c r="SBE2" s="218"/>
      <c r="SBF2" s="218"/>
      <c r="SBG2" s="218"/>
      <c r="SBH2" s="218"/>
      <c r="SBI2" s="218"/>
      <c r="SBJ2" s="218"/>
      <c r="SBK2" s="218"/>
      <c r="SBL2" s="218"/>
      <c r="SBM2" s="218"/>
      <c r="SBN2" s="218"/>
      <c r="SBO2" s="218"/>
      <c r="SBP2" s="218"/>
      <c r="SBQ2" s="218"/>
      <c r="SBR2" s="218"/>
      <c r="SBS2" s="218"/>
      <c r="SBT2" s="218"/>
      <c r="SBU2" s="218"/>
      <c r="SBV2" s="218"/>
      <c r="SBW2" s="218"/>
      <c r="SBX2" s="218"/>
      <c r="SBY2" s="218"/>
      <c r="SBZ2" s="218"/>
      <c r="SCA2" s="218"/>
      <c r="SCB2" s="218"/>
      <c r="SCC2" s="218"/>
      <c r="SCD2" s="218"/>
      <c r="SCE2" s="218"/>
      <c r="SCF2" s="218"/>
      <c r="SCG2" s="218"/>
      <c r="SCH2" s="218"/>
      <c r="SCI2" s="218"/>
      <c r="SCJ2" s="218"/>
      <c r="SCK2" s="218"/>
      <c r="SCL2" s="218"/>
      <c r="SCM2" s="218"/>
      <c r="SCN2" s="218"/>
      <c r="SCO2" s="218"/>
      <c r="SCP2" s="218"/>
      <c r="SCQ2" s="218"/>
      <c r="SCR2" s="218"/>
      <c r="SCS2" s="218"/>
      <c r="SCT2" s="218"/>
      <c r="SCU2" s="218"/>
      <c r="SCV2" s="218"/>
      <c r="SCW2" s="218"/>
      <c r="SCX2" s="218"/>
      <c r="SCY2" s="218"/>
      <c r="SCZ2" s="218"/>
      <c r="SDA2" s="218"/>
      <c r="SDB2" s="218"/>
      <c r="SDC2" s="218"/>
      <c r="SDD2" s="218"/>
      <c r="SDE2" s="218"/>
      <c r="SDF2" s="218"/>
      <c r="SDG2" s="218"/>
      <c r="SDH2" s="218"/>
      <c r="SDI2" s="218"/>
      <c r="SDJ2" s="218"/>
      <c r="SDK2" s="218"/>
      <c r="SDL2" s="218"/>
      <c r="SDM2" s="218"/>
      <c r="SDN2" s="218"/>
      <c r="SDO2" s="218"/>
      <c r="SDP2" s="218"/>
      <c r="SDQ2" s="218"/>
      <c r="SDR2" s="218"/>
      <c r="SDS2" s="218"/>
      <c r="SDT2" s="218"/>
      <c r="SDU2" s="218"/>
      <c r="SDV2" s="218"/>
      <c r="SDW2" s="218"/>
      <c r="SDX2" s="218"/>
      <c r="SDY2" s="218"/>
      <c r="SDZ2" s="218"/>
      <c r="SEA2" s="218"/>
      <c r="SEB2" s="218"/>
      <c r="SEC2" s="218"/>
      <c r="SED2" s="218"/>
      <c r="SEE2" s="218"/>
      <c r="SEF2" s="218"/>
      <c r="SEG2" s="218"/>
      <c r="SEH2" s="218"/>
      <c r="SEI2" s="218"/>
      <c r="SEJ2" s="218"/>
      <c r="SEK2" s="218"/>
      <c r="SEL2" s="218"/>
      <c r="SEM2" s="218"/>
      <c r="SEN2" s="218"/>
      <c r="SEO2" s="218"/>
      <c r="SEP2" s="218"/>
      <c r="SEQ2" s="218"/>
      <c r="SER2" s="218"/>
      <c r="SES2" s="218"/>
      <c r="SET2" s="218"/>
      <c r="SEU2" s="218"/>
      <c r="SEV2" s="218"/>
      <c r="SEW2" s="218"/>
      <c r="SEX2" s="218"/>
      <c r="SEY2" s="218"/>
      <c r="SEZ2" s="218"/>
      <c r="SFA2" s="218"/>
      <c r="SFB2" s="218"/>
      <c r="SFC2" s="218"/>
      <c r="SFD2" s="218"/>
      <c r="SFE2" s="218"/>
      <c r="SFF2" s="218"/>
      <c r="SFG2" s="218"/>
      <c r="SFH2" s="218"/>
      <c r="SFI2" s="218"/>
      <c r="SFJ2" s="218"/>
      <c r="SFK2" s="218"/>
      <c r="SFL2" s="218"/>
      <c r="SFM2" s="218"/>
      <c r="SFN2" s="218"/>
      <c r="SFO2" s="218"/>
      <c r="SFP2" s="218"/>
      <c r="SFQ2" s="218"/>
      <c r="SFR2" s="218"/>
      <c r="SFS2" s="218"/>
      <c r="SFT2" s="218"/>
      <c r="SFU2" s="218"/>
      <c r="SFV2" s="218"/>
      <c r="SFW2" s="218"/>
      <c r="SFX2" s="218"/>
      <c r="SFY2" s="218"/>
      <c r="SFZ2" s="218"/>
      <c r="SGA2" s="218"/>
      <c r="SGB2" s="218"/>
      <c r="SGC2" s="218"/>
      <c r="SGD2" s="218"/>
      <c r="SGE2" s="218"/>
      <c r="SGF2" s="218"/>
      <c r="SGG2" s="218"/>
      <c r="SGH2" s="218"/>
      <c r="SGI2" s="218"/>
      <c r="SGJ2" s="218"/>
      <c r="SGK2" s="218"/>
      <c r="SGL2" s="218"/>
      <c r="SGM2" s="218"/>
      <c r="SGN2" s="218"/>
      <c r="SGO2" s="218"/>
      <c r="SGP2" s="218"/>
      <c r="SGQ2" s="218"/>
      <c r="SGR2" s="218"/>
      <c r="SGS2" s="218"/>
      <c r="SGT2" s="218"/>
      <c r="SGU2" s="218"/>
      <c r="SGV2" s="218"/>
      <c r="SGW2" s="218"/>
      <c r="SGX2" s="218"/>
      <c r="SGY2" s="218"/>
      <c r="SGZ2" s="218"/>
      <c r="SHA2" s="218"/>
      <c r="SHB2" s="218"/>
      <c r="SHC2" s="218"/>
      <c r="SHD2" s="218"/>
      <c r="SHE2" s="218"/>
      <c r="SHF2" s="218"/>
      <c r="SHG2" s="218"/>
      <c r="SHH2" s="218"/>
      <c r="SHI2" s="218"/>
      <c r="SHJ2" s="218"/>
      <c r="SHK2" s="218"/>
      <c r="SHL2" s="218"/>
      <c r="SHM2" s="218"/>
      <c r="SHN2" s="218"/>
      <c r="SHO2" s="218"/>
      <c r="SHP2" s="218"/>
      <c r="SHQ2" s="218"/>
      <c r="SHR2" s="218"/>
      <c r="SHS2" s="218"/>
      <c r="SHT2" s="218"/>
      <c r="SHU2" s="218"/>
      <c r="SHV2" s="218"/>
      <c r="SHW2" s="218"/>
      <c r="SHX2" s="218"/>
      <c r="SHY2" s="218"/>
      <c r="SHZ2" s="218"/>
      <c r="SIA2" s="218"/>
      <c r="SIB2" s="218"/>
      <c r="SIC2" s="218"/>
      <c r="SID2" s="218"/>
      <c r="SIE2" s="218"/>
      <c r="SIF2" s="218"/>
      <c r="SIG2" s="218"/>
      <c r="SIH2" s="218"/>
      <c r="SII2" s="218"/>
      <c r="SIJ2" s="218"/>
      <c r="SIK2" s="218"/>
      <c r="SIL2" s="218"/>
      <c r="SIM2" s="218"/>
      <c r="SIN2" s="218"/>
      <c r="SIO2" s="218"/>
      <c r="SIP2" s="218"/>
      <c r="SIQ2" s="218"/>
      <c r="SIR2" s="218"/>
      <c r="SIS2" s="218"/>
      <c r="SIT2" s="218"/>
      <c r="SIU2" s="218"/>
      <c r="SIV2" s="218"/>
      <c r="SIW2" s="218"/>
      <c r="SIX2" s="218"/>
      <c r="SIY2" s="218"/>
      <c r="SIZ2" s="218"/>
      <c r="SJA2" s="218"/>
      <c r="SJB2" s="218"/>
      <c r="SJC2" s="218"/>
      <c r="SJD2" s="218"/>
      <c r="SJE2" s="218"/>
      <c r="SJF2" s="218"/>
      <c r="SJG2" s="218"/>
      <c r="SJH2" s="218"/>
      <c r="SJI2" s="218"/>
      <c r="SJJ2" s="218"/>
      <c r="SJK2" s="218"/>
      <c r="SJL2" s="218"/>
      <c r="SJM2" s="218"/>
      <c r="SJN2" s="218"/>
      <c r="SJO2" s="218"/>
      <c r="SJP2" s="218"/>
      <c r="SJQ2" s="218"/>
      <c r="SJR2" s="218"/>
      <c r="SJS2" s="218"/>
      <c r="SJT2" s="218"/>
      <c r="SJU2" s="218"/>
      <c r="SJV2" s="218"/>
      <c r="SJW2" s="218"/>
      <c r="SJX2" s="218"/>
      <c r="SJY2" s="218"/>
      <c r="SJZ2" s="218"/>
      <c r="SKA2" s="218"/>
      <c r="SKB2" s="218"/>
      <c r="SKC2" s="218"/>
      <c r="SKD2" s="218"/>
      <c r="SKE2" s="218"/>
      <c r="SKF2" s="218"/>
      <c r="SKG2" s="218"/>
      <c r="SKH2" s="218"/>
      <c r="SKI2" s="218"/>
      <c r="SKJ2" s="218"/>
      <c r="SKK2" s="218"/>
      <c r="SKL2" s="218"/>
      <c r="SKM2" s="218"/>
      <c r="SKN2" s="218"/>
      <c r="SKO2" s="218"/>
      <c r="SKP2" s="218"/>
      <c r="SKQ2" s="218"/>
      <c r="SKR2" s="218"/>
      <c r="SKS2" s="218"/>
      <c r="SKT2" s="218"/>
      <c r="SKU2" s="218"/>
      <c r="SKV2" s="218"/>
      <c r="SKW2" s="218"/>
      <c r="SKX2" s="218"/>
      <c r="SKY2" s="218"/>
      <c r="SKZ2" s="218"/>
      <c r="SLA2" s="218"/>
      <c r="SLB2" s="218"/>
      <c r="SLC2" s="218"/>
      <c r="SLD2" s="218"/>
      <c r="SLE2" s="218"/>
      <c r="SLF2" s="218"/>
      <c r="SLG2" s="218"/>
      <c r="SLH2" s="218"/>
      <c r="SLI2" s="218"/>
      <c r="SLJ2" s="218"/>
      <c r="SLK2" s="218"/>
      <c r="SLL2" s="218"/>
      <c r="SLM2" s="218"/>
      <c r="SLN2" s="218"/>
      <c r="SLO2" s="218"/>
      <c r="SLP2" s="218"/>
      <c r="SLQ2" s="218"/>
      <c r="SLR2" s="218"/>
      <c r="SLS2" s="218"/>
      <c r="SLT2" s="218"/>
      <c r="SLU2" s="218"/>
      <c r="SLV2" s="218"/>
      <c r="SLW2" s="218"/>
      <c r="SLX2" s="218"/>
      <c r="SLY2" s="218"/>
      <c r="SLZ2" s="218"/>
      <c r="SMA2" s="218"/>
      <c r="SMB2" s="218"/>
      <c r="SMC2" s="218"/>
      <c r="SMD2" s="218"/>
      <c r="SME2" s="218"/>
      <c r="SMF2" s="218"/>
      <c r="SMG2" s="218"/>
      <c r="SMH2" s="218"/>
      <c r="SMI2" s="218"/>
      <c r="SMJ2" s="218"/>
      <c r="SMK2" s="218"/>
      <c r="SML2" s="218"/>
      <c r="SMM2" s="218"/>
      <c r="SMN2" s="218"/>
      <c r="SMO2" s="218"/>
      <c r="SMP2" s="218"/>
      <c r="SMQ2" s="218"/>
      <c r="SMR2" s="218"/>
      <c r="SMS2" s="218"/>
      <c r="SMT2" s="218"/>
      <c r="SMU2" s="218"/>
      <c r="SMV2" s="218"/>
      <c r="SMW2" s="218"/>
      <c r="SMX2" s="218"/>
      <c r="SMY2" s="218"/>
      <c r="SMZ2" s="218"/>
      <c r="SNA2" s="218"/>
      <c r="SNB2" s="218"/>
      <c r="SNC2" s="218"/>
      <c r="SND2" s="218"/>
      <c r="SNE2" s="218"/>
      <c r="SNF2" s="218"/>
      <c r="SNG2" s="218"/>
      <c r="SNH2" s="218"/>
      <c r="SNI2" s="218"/>
      <c r="SNJ2" s="218"/>
      <c r="SNK2" s="218"/>
      <c r="SNL2" s="218"/>
      <c r="SNM2" s="218"/>
      <c r="SNN2" s="218"/>
      <c r="SNO2" s="218"/>
      <c r="SNP2" s="218"/>
      <c r="SNQ2" s="218"/>
      <c r="SNR2" s="218"/>
      <c r="SNS2" s="218"/>
      <c r="SNT2" s="218"/>
      <c r="SNU2" s="218"/>
      <c r="SNV2" s="218"/>
      <c r="SNW2" s="218"/>
      <c r="SNX2" s="218"/>
      <c r="SNY2" s="218"/>
      <c r="SNZ2" s="218"/>
      <c r="SOA2" s="218"/>
      <c r="SOB2" s="218"/>
      <c r="SOC2" s="218"/>
      <c r="SOD2" s="218"/>
      <c r="SOE2" s="218"/>
      <c r="SOF2" s="218"/>
      <c r="SOG2" s="218"/>
      <c r="SOH2" s="218"/>
      <c r="SOI2" s="218"/>
      <c r="SOJ2" s="218"/>
      <c r="SOK2" s="218"/>
      <c r="SOL2" s="218"/>
      <c r="SOM2" s="218"/>
      <c r="SON2" s="218"/>
      <c r="SOO2" s="218"/>
      <c r="SOP2" s="218"/>
      <c r="SOQ2" s="218"/>
      <c r="SOR2" s="218"/>
      <c r="SOS2" s="218"/>
      <c r="SOT2" s="218"/>
      <c r="SOU2" s="218"/>
      <c r="SOV2" s="218"/>
      <c r="SOW2" s="218"/>
      <c r="SOX2" s="218"/>
      <c r="SOY2" s="218"/>
      <c r="SOZ2" s="218"/>
      <c r="SPA2" s="218"/>
      <c r="SPB2" s="218"/>
      <c r="SPC2" s="218"/>
      <c r="SPD2" s="218"/>
      <c r="SPE2" s="218"/>
      <c r="SPF2" s="218"/>
      <c r="SPG2" s="218"/>
      <c r="SPH2" s="218"/>
      <c r="SPI2" s="218"/>
      <c r="SPJ2" s="218"/>
      <c r="SPK2" s="218"/>
      <c r="SPL2" s="218"/>
      <c r="SPM2" s="218"/>
      <c r="SPN2" s="218"/>
      <c r="SPO2" s="218"/>
      <c r="SPP2" s="218"/>
      <c r="SPQ2" s="218"/>
      <c r="SPR2" s="218"/>
      <c r="SPS2" s="218"/>
      <c r="SPT2" s="218"/>
      <c r="SPU2" s="218"/>
      <c r="SPV2" s="218"/>
      <c r="SPW2" s="218"/>
      <c r="SPX2" s="218"/>
      <c r="SPY2" s="218"/>
      <c r="SPZ2" s="218"/>
      <c r="SQA2" s="218"/>
      <c r="SQB2" s="218"/>
      <c r="SQC2" s="218"/>
      <c r="SQD2" s="218"/>
      <c r="SQE2" s="218"/>
      <c r="SQF2" s="218"/>
      <c r="SQG2" s="218"/>
      <c r="SQH2" s="218"/>
      <c r="SQI2" s="218"/>
      <c r="SQJ2" s="218"/>
      <c r="SQK2" s="218"/>
      <c r="SQL2" s="218"/>
      <c r="SQM2" s="218"/>
      <c r="SQN2" s="218"/>
      <c r="SQO2" s="218"/>
      <c r="SQP2" s="218"/>
      <c r="SQQ2" s="218"/>
      <c r="SQR2" s="218"/>
      <c r="SQS2" s="218"/>
      <c r="SQT2" s="218"/>
      <c r="SQU2" s="218"/>
      <c r="SQV2" s="218"/>
      <c r="SQW2" s="218"/>
      <c r="SQX2" s="218"/>
      <c r="SQY2" s="218"/>
      <c r="SQZ2" s="218"/>
      <c r="SRA2" s="218"/>
      <c r="SRB2" s="218"/>
      <c r="SRC2" s="218"/>
      <c r="SRD2" s="218"/>
      <c r="SRE2" s="218"/>
      <c r="SRF2" s="218"/>
      <c r="SRG2" s="218"/>
      <c r="SRH2" s="218"/>
      <c r="SRI2" s="218"/>
      <c r="SRJ2" s="218"/>
      <c r="SRK2" s="218"/>
      <c r="SRL2" s="218"/>
      <c r="SRM2" s="218"/>
      <c r="SRN2" s="218"/>
      <c r="SRO2" s="218"/>
      <c r="SRP2" s="218"/>
      <c r="SRQ2" s="218"/>
      <c r="SRR2" s="218"/>
      <c r="SRS2" s="218"/>
      <c r="SRT2" s="218"/>
      <c r="SRU2" s="218"/>
      <c r="SRV2" s="218"/>
      <c r="SRW2" s="218"/>
      <c r="SRX2" s="218"/>
      <c r="SRY2" s="218"/>
      <c r="SRZ2" s="218"/>
      <c r="SSA2" s="218"/>
      <c r="SSB2" s="218"/>
      <c r="SSC2" s="218"/>
      <c r="SSD2" s="218"/>
      <c r="SSE2" s="218"/>
      <c r="SSF2" s="218"/>
      <c r="SSG2" s="218"/>
      <c r="SSH2" s="218"/>
      <c r="SSI2" s="218"/>
      <c r="SSJ2" s="218"/>
      <c r="SSK2" s="218"/>
      <c r="SSL2" s="218"/>
      <c r="SSM2" s="218"/>
      <c r="SSN2" s="218"/>
      <c r="SSO2" s="218"/>
      <c r="SSP2" s="218"/>
      <c r="SSQ2" s="218"/>
      <c r="SSR2" s="218"/>
      <c r="SSS2" s="218"/>
      <c r="SST2" s="218"/>
      <c r="SSU2" s="218"/>
      <c r="SSV2" s="218"/>
      <c r="SSW2" s="218"/>
      <c r="SSX2" s="218"/>
      <c r="SSY2" s="218"/>
      <c r="SSZ2" s="218"/>
      <c r="STA2" s="218"/>
      <c r="STB2" s="218"/>
      <c r="STC2" s="218"/>
      <c r="STD2" s="218"/>
      <c r="STE2" s="218"/>
      <c r="STF2" s="218"/>
      <c r="STG2" s="218"/>
      <c r="STH2" s="218"/>
      <c r="STI2" s="218"/>
      <c r="STJ2" s="218"/>
      <c r="STK2" s="218"/>
      <c r="STL2" s="218"/>
      <c r="STM2" s="218"/>
      <c r="STN2" s="218"/>
      <c r="STO2" s="218"/>
      <c r="STP2" s="218"/>
      <c r="STQ2" s="218"/>
      <c r="STR2" s="218"/>
      <c r="STS2" s="218"/>
      <c r="STT2" s="218"/>
      <c r="STU2" s="218"/>
      <c r="STV2" s="218"/>
      <c r="STW2" s="218"/>
      <c r="STX2" s="218"/>
      <c r="STY2" s="218"/>
      <c r="STZ2" s="218"/>
      <c r="SUA2" s="218"/>
      <c r="SUB2" s="218"/>
      <c r="SUC2" s="218"/>
      <c r="SUD2" s="218"/>
      <c r="SUE2" s="218"/>
      <c r="SUF2" s="218"/>
      <c r="SUG2" s="218"/>
      <c r="SUH2" s="218"/>
      <c r="SUI2" s="218"/>
      <c r="SUJ2" s="218"/>
      <c r="SUK2" s="218"/>
      <c r="SUL2" s="218"/>
      <c r="SUM2" s="218"/>
      <c r="SUN2" s="218"/>
      <c r="SUO2" s="218"/>
      <c r="SUP2" s="218"/>
      <c r="SUQ2" s="218"/>
      <c r="SUR2" s="218"/>
      <c r="SUS2" s="218"/>
      <c r="SUT2" s="218"/>
      <c r="SUU2" s="218"/>
      <c r="SUV2" s="218"/>
      <c r="SUW2" s="218"/>
      <c r="SUX2" s="218"/>
      <c r="SUY2" s="218"/>
      <c r="SUZ2" s="218"/>
      <c r="SVA2" s="218"/>
      <c r="SVB2" s="218"/>
      <c r="SVC2" s="218"/>
      <c r="SVD2" s="218"/>
      <c r="SVE2" s="218"/>
      <c r="SVF2" s="218"/>
      <c r="SVG2" s="218"/>
      <c r="SVH2" s="218"/>
      <c r="SVI2" s="218"/>
      <c r="SVJ2" s="218"/>
      <c r="SVK2" s="218"/>
      <c r="SVL2" s="218"/>
      <c r="SVM2" s="218"/>
      <c r="SVN2" s="218"/>
      <c r="SVO2" s="218"/>
      <c r="SVP2" s="218"/>
      <c r="SVQ2" s="218"/>
      <c r="SVR2" s="218"/>
      <c r="SVS2" s="218"/>
      <c r="SVT2" s="218"/>
      <c r="SVU2" s="218"/>
      <c r="SVV2" s="218"/>
      <c r="SVW2" s="218"/>
      <c r="SVX2" s="218"/>
      <c r="SVY2" s="218"/>
      <c r="SVZ2" s="218"/>
      <c r="SWA2" s="218"/>
      <c r="SWB2" s="218"/>
      <c r="SWC2" s="218"/>
      <c r="SWD2" s="218"/>
      <c r="SWE2" s="218"/>
      <c r="SWF2" s="218"/>
      <c r="SWG2" s="218"/>
      <c r="SWH2" s="218"/>
      <c r="SWI2" s="218"/>
      <c r="SWJ2" s="218"/>
      <c r="SWK2" s="218"/>
      <c r="SWL2" s="218"/>
      <c r="SWM2" s="218"/>
      <c r="SWN2" s="218"/>
      <c r="SWO2" s="218"/>
      <c r="SWP2" s="218"/>
      <c r="SWQ2" s="218"/>
      <c r="SWR2" s="218"/>
      <c r="SWS2" s="218"/>
      <c r="SWT2" s="218"/>
      <c r="SWU2" s="218"/>
      <c r="SWV2" s="218"/>
      <c r="SWW2" s="218"/>
      <c r="SWX2" s="218"/>
      <c r="SWY2" s="218"/>
      <c r="SWZ2" s="218"/>
      <c r="SXA2" s="218"/>
      <c r="SXB2" s="218"/>
      <c r="SXC2" s="218"/>
      <c r="SXD2" s="218"/>
      <c r="SXE2" s="218"/>
      <c r="SXF2" s="218"/>
      <c r="SXG2" s="218"/>
      <c r="SXH2" s="218"/>
      <c r="SXI2" s="218"/>
      <c r="SXJ2" s="218"/>
      <c r="SXK2" s="218"/>
      <c r="SXL2" s="218"/>
      <c r="SXM2" s="218"/>
      <c r="SXN2" s="218"/>
      <c r="SXO2" s="218"/>
      <c r="SXP2" s="218"/>
      <c r="SXQ2" s="218"/>
      <c r="SXR2" s="218"/>
      <c r="SXS2" s="218"/>
      <c r="SXT2" s="218"/>
      <c r="SXU2" s="218"/>
      <c r="SXV2" s="218"/>
      <c r="SXW2" s="218"/>
      <c r="SXX2" s="218"/>
      <c r="SXY2" s="218"/>
      <c r="SXZ2" s="218"/>
      <c r="SYA2" s="218"/>
      <c r="SYB2" s="218"/>
      <c r="SYC2" s="218"/>
      <c r="SYD2" s="218"/>
      <c r="SYE2" s="218"/>
      <c r="SYF2" s="218"/>
      <c r="SYG2" s="218"/>
      <c r="SYH2" s="218"/>
      <c r="SYI2" s="218"/>
      <c r="SYJ2" s="218"/>
      <c r="SYK2" s="218"/>
      <c r="SYL2" s="218"/>
      <c r="SYM2" s="218"/>
      <c r="SYN2" s="218"/>
      <c r="SYO2" s="218"/>
      <c r="SYP2" s="218"/>
      <c r="SYQ2" s="218"/>
      <c r="SYR2" s="218"/>
      <c r="SYS2" s="218"/>
      <c r="SYT2" s="218"/>
      <c r="SYU2" s="218"/>
      <c r="SYV2" s="218"/>
      <c r="SYW2" s="218"/>
      <c r="SYX2" s="218"/>
      <c r="SYY2" s="218"/>
      <c r="SYZ2" s="218"/>
      <c r="SZA2" s="218"/>
      <c r="SZB2" s="218"/>
      <c r="SZC2" s="218"/>
      <c r="SZD2" s="218"/>
      <c r="SZE2" s="218"/>
      <c r="SZF2" s="218"/>
      <c r="SZG2" s="218"/>
      <c r="SZH2" s="218"/>
      <c r="SZI2" s="218"/>
      <c r="SZJ2" s="218"/>
      <c r="SZK2" s="218"/>
      <c r="SZL2" s="218"/>
      <c r="SZM2" s="218"/>
      <c r="SZN2" s="218"/>
      <c r="SZO2" s="218"/>
      <c r="SZP2" s="218"/>
      <c r="SZQ2" s="218"/>
      <c r="SZR2" s="218"/>
      <c r="SZS2" s="218"/>
      <c r="SZT2" s="218"/>
      <c r="SZU2" s="218"/>
      <c r="SZV2" s="218"/>
      <c r="SZW2" s="218"/>
      <c r="SZX2" s="218"/>
      <c r="SZY2" s="218"/>
      <c r="SZZ2" s="218"/>
      <c r="TAA2" s="218"/>
      <c r="TAB2" s="218"/>
      <c r="TAC2" s="218"/>
      <c r="TAD2" s="218"/>
      <c r="TAE2" s="218"/>
      <c r="TAF2" s="218"/>
      <c r="TAG2" s="218"/>
      <c r="TAH2" s="218"/>
      <c r="TAI2" s="218"/>
      <c r="TAJ2" s="218"/>
      <c r="TAK2" s="218"/>
      <c r="TAL2" s="218"/>
      <c r="TAM2" s="218"/>
      <c r="TAN2" s="218"/>
      <c r="TAO2" s="218"/>
      <c r="TAP2" s="218"/>
      <c r="TAQ2" s="218"/>
      <c r="TAR2" s="218"/>
      <c r="TAS2" s="218"/>
      <c r="TAT2" s="218"/>
      <c r="TAU2" s="218"/>
      <c r="TAV2" s="218"/>
      <c r="TAW2" s="218"/>
      <c r="TAX2" s="218"/>
      <c r="TAY2" s="218"/>
      <c r="TAZ2" s="218"/>
      <c r="TBA2" s="218"/>
      <c r="TBB2" s="218"/>
      <c r="TBC2" s="218"/>
      <c r="TBD2" s="218"/>
      <c r="TBE2" s="218"/>
      <c r="TBF2" s="218"/>
      <c r="TBG2" s="218"/>
      <c r="TBH2" s="218"/>
      <c r="TBI2" s="218"/>
      <c r="TBJ2" s="218"/>
      <c r="TBK2" s="218"/>
      <c r="TBL2" s="218"/>
      <c r="TBM2" s="218"/>
      <c r="TBN2" s="218"/>
      <c r="TBO2" s="218"/>
      <c r="TBP2" s="218"/>
      <c r="TBQ2" s="218"/>
      <c r="TBR2" s="218"/>
      <c r="TBS2" s="218"/>
      <c r="TBT2" s="218"/>
      <c r="TBU2" s="218"/>
      <c r="TBV2" s="218"/>
      <c r="TBW2" s="218"/>
      <c r="TBX2" s="218"/>
      <c r="TBY2" s="218"/>
      <c r="TBZ2" s="218"/>
      <c r="TCA2" s="218"/>
      <c r="TCB2" s="218"/>
      <c r="TCC2" s="218"/>
      <c r="TCD2" s="218"/>
      <c r="TCE2" s="218"/>
      <c r="TCF2" s="218"/>
      <c r="TCG2" s="218"/>
      <c r="TCH2" s="218"/>
      <c r="TCI2" s="218"/>
      <c r="TCJ2" s="218"/>
      <c r="TCK2" s="218"/>
      <c r="TCL2" s="218"/>
      <c r="TCM2" s="218"/>
      <c r="TCN2" s="218"/>
      <c r="TCO2" s="218"/>
      <c r="TCP2" s="218"/>
      <c r="TCQ2" s="218"/>
      <c r="TCR2" s="218"/>
      <c r="TCS2" s="218"/>
      <c r="TCT2" s="218"/>
      <c r="TCU2" s="218"/>
      <c r="TCV2" s="218"/>
      <c r="TCW2" s="218"/>
      <c r="TCX2" s="218"/>
      <c r="TCY2" s="218"/>
      <c r="TCZ2" s="218"/>
      <c r="TDA2" s="218"/>
      <c r="TDB2" s="218"/>
      <c r="TDC2" s="218"/>
      <c r="TDD2" s="218"/>
      <c r="TDE2" s="218"/>
      <c r="TDF2" s="218"/>
      <c r="TDG2" s="218"/>
      <c r="TDH2" s="218"/>
      <c r="TDI2" s="218"/>
      <c r="TDJ2" s="218"/>
      <c r="TDK2" s="218"/>
      <c r="TDL2" s="218"/>
      <c r="TDM2" s="218"/>
      <c r="TDN2" s="218"/>
      <c r="TDO2" s="218"/>
      <c r="TDP2" s="218"/>
      <c r="TDQ2" s="218"/>
      <c r="TDR2" s="218"/>
      <c r="TDS2" s="218"/>
      <c r="TDT2" s="218"/>
      <c r="TDU2" s="218"/>
      <c r="TDV2" s="218"/>
      <c r="TDW2" s="218"/>
      <c r="TDX2" s="218"/>
      <c r="TDY2" s="218"/>
      <c r="TDZ2" s="218"/>
      <c r="TEA2" s="218"/>
      <c r="TEB2" s="218"/>
      <c r="TEC2" s="218"/>
      <c r="TED2" s="218"/>
      <c r="TEE2" s="218"/>
      <c r="TEF2" s="218"/>
      <c r="TEG2" s="218"/>
      <c r="TEH2" s="218"/>
      <c r="TEI2" s="218"/>
      <c r="TEJ2" s="218"/>
      <c r="TEK2" s="218"/>
      <c r="TEL2" s="218"/>
      <c r="TEM2" s="218"/>
      <c r="TEN2" s="218"/>
      <c r="TEO2" s="218"/>
      <c r="TEP2" s="218"/>
      <c r="TEQ2" s="218"/>
      <c r="TER2" s="218"/>
      <c r="TES2" s="218"/>
      <c r="TET2" s="218"/>
      <c r="TEU2" s="218"/>
      <c r="TEV2" s="218"/>
      <c r="TEW2" s="218"/>
      <c r="TEX2" s="218"/>
      <c r="TEY2" s="218"/>
      <c r="TEZ2" s="218"/>
      <c r="TFA2" s="218"/>
      <c r="TFB2" s="218"/>
      <c r="TFC2" s="218"/>
      <c r="TFD2" s="218"/>
      <c r="TFE2" s="218"/>
      <c r="TFF2" s="218"/>
      <c r="TFG2" s="218"/>
      <c r="TFH2" s="218"/>
      <c r="TFI2" s="218"/>
      <c r="TFJ2" s="218"/>
      <c r="TFK2" s="218"/>
      <c r="TFL2" s="218"/>
      <c r="TFM2" s="218"/>
      <c r="TFN2" s="218"/>
      <c r="TFO2" s="218"/>
      <c r="TFP2" s="218"/>
      <c r="TFQ2" s="218"/>
      <c r="TFR2" s="218"/>
      <c r="TFS2" s="218"/>
      <c r="TFT2" s="218"/>
      <c r="TFU2" s="218"/>
      <c r="TFV2" s="218"/>
      <c r="TFW2" s="218"/>
      <c r="TFX2" s="218"/>
      <c r="TFY2" s="218"/>
      <c r="TFZ2" s="218"/>
      <c r="TGA2" s="218"/>
      <c r="TGB2" s="218"/>
      <c r="TGC2" s="218"/>
      <c r="TGD2" s="218"/>
      <c r="TGE2" s="218"/>
      <c r="TGF2" s="218"/>
      <c r="TGG2" s="218"/>
      <c r="TGH2" s="218"/>
      <c r="TGI2" s="218"/>
      <c r="TGJ2" s="218"/>
      <c r="TGK2" s="218"/>
      <c r="TGL2" s="218"/>
      <c r="TGM2" s="218"/>
      <c r="TGN2" s="218"/>
      <c r="TGO2" s="218"/>
      <c r="TGP2" s="218"/>
      <c r="TGQ2" s="218"/>
      <c r="TGR2" s="218"/>
      <c r="TGS2" s="218"/>
      <c r="TGT2" s="218"/>
      <c r="TGU2" s="218"/>
      <c r="TGV2" s="218"/>
      <c r="TGW2" s="218"/>
      <c r="TGX2" s="218"/>
      <c r="TGY2" s="218"/>
      <c r="TGZ2" s="218"/>
      <c r="THA2" s="218"/>
      <c r="THB2" s="218"/>
      <c r="THC2" s="218"/>
      <c r="THD2" s="218"/>
      <c r="THE2" s="218"/>
      <c r="THF2" s="218"/>
      <c r="THG2" s="218"/>
      <c r="THH2" s="218"/>
      <c r="THI2" s="218"/>
      <c r="THJ2" s="218"/>
      <c r="THK2" s="218"/>
      <c r="THL2" s="218"/>
      <c r="THM2" s="218"/>
      <c r="THN2" s="218"/>
      <c r="THO2" s="218"/>
      <c r="THP2" s="218"/>
      <c r="THQ2" s="218"/>
      <c r="THR2" s="218"/>
      <c r="THS2" s="218"/>
      <c r="THT2" s="218"/>
      <c r="THU2" s="218"/>
      <c r="THV2" s="218"/>
      <c r="THW2" s="218"/>
      <c r="THX2" s="218"/>
      <c r="THY2" s="218"/>
      <c r="THZ2" s="218"/>
      <c r="TIA2" s="218"/>
      <c r="TIB2" s="218"/>
      <c r="TIC2" s="218"/>
      <c r="TID2" s="218"/>
      <c r="TIE2" s="218"/>
      <c r="TIF2" s="218"/>
      <c r="TIG2" s="218"/>
      <c r="TIH2" s="218"/>
      <c r="TII2" s="218"/>
      <c r="TIJ2" s="218"/>
      <c r="TIK2" s="218"/>
      <c r="TIL2" s="218"/>
      <c r="TIM2" s="218"/>
      <c r="TIN2" s="218"/>
      <c r="TIO2" s="218"/>
      <c r="TIP2" s="218"/>
      <c r="TIQ2" s="218"/>
      <c r="TIR2" s="218"/>
      <c r="TIS2" s="218"/>
      <c r="TIT2" s="218"/>
      <c r="TIU2" s="218"/>
      <c r="TIV2" s="218"/>
      <c r="TIW2" s="218"/>
      <c r="TIX2" s="218"/>
      <c r="TIY2" s="218"/>
      <c r="TIZ2" s="218"/>
      <c r="TJA2" s="218"/>
      <c r="TJB2" s="218"/>
      <c r="TJC2" s="218"/>
      <c r="TJD2" s="218"/>
      <c r="TJE2" s="218"/>
      <c r="TJF2" s="218"/>
      <c r="TJG2" s="218"/>
      <c r="TJH2" s="218"/>
      <c r="TJI2" s="218"/>
      <c r="TJJ2" s="218"/>
      <c r="TJK2" s="218"/>
      <c r="TJL2" s="218"/>
      <c r="TJM2" s="218"/>
      <c r="TJN2" s="218"/>
      <c r="TJO2" s="218"/>
      <c r="TJP2" s="218"/>
      <c r="TJQ2" s="218"/>
      <c r="TJR2" s="218"/>
      <c r="TJS2" s="218"/>
      <c r="TJT2" s="218"/>
      <c r="TJU2" s="218"/>
      <c r="TJV2" s="218"/>
      <c r="TJW2" s="218"/>
      <c r="TJX2" s="218"/>
      <c r="TJY2" s="218"/>
      <c r="TJZ2" s="218"/>
      <c r="TKA2" s="218"/>
      <c r="TKB2" s="218"/>
      <c r="TKC2" s="218"/>
      <c r="TKD2" s="218"/>
      <c r="TKE2" s="218"/>
      <c r="TKF2" s="218"/>
      <c r="TKG2" s="218"/>
      <c r="TKH2" s="218"/>
      <c r="TKI2" s="218"/>
      <c r="TKJ2" s="218"/>
      <c r="TKK2" s="218"/>
      <c r="TKL2" s="218"/>
      <c r="TKM2" s="218"/>
      <c r="TKN2" s="218"/>
      <c r="TKO2" s="218"/>
      <c r="TKP2" s="218"/>
      <c r="TKQ2" s="218"/>
      <c r="TKR2" s="218"/>
      <c r="TKS2" s="218"/>
      <c r="TKT2" s="218"/>
      <c r="TKU2" s="218"/>
      <c r="TKV2" s="218"/>
      <c r="TKW2" s="218"/>
      <c r="TKX2" s="218"/>
      <c r="TKY2" s="218"/>
      <c r="TKZ2" s="218"/>
      <c r="TLA2" s="218"/>
      <c r="TLB2" s="218"/>
      <c r="TLC2" s="218"/>
      <c r="TLD2" s="218"/>
      <c r="TLE2" s="218"/>
      <c r="TLF2" s="218"/>
      <c r="TLG2" s="218"/>
      <c r="TLH2" s="218"/>
      <c r="TLI2" s="218"/>
      <c r="TLJ2" s="218"/>
      <c r="TLK2" s="218"/>
      <c r="TLL2" s="218"/>
      <c r="TLM2" s="218"/>
      <c r="TLN2" s="218"/>
      <c r="TLO2" s="218"/>
      <c r="TLP2" s="218"/>
      <c r="TLQ2" s="218"/>
      <c r="TLR2" s="218"/>
      <c r="TLS2" s="218"/>
      <c r="TLT2" s="218"/>
      <c r="TLU2" s="218"/>
      <c r="TLV2" s="218"/>
      <c r="TLW2" s="218"/>
      <c r="TLX2" s="218"/>
      <c r="TLY2" s="218"/>
      <c r="TLZ2" s="218"/>
      <c r="TMA2" s="218"/>
      <c r="TMB2" s="218"/>
      <c r="TMC2" s="218"/>
      <c r="TMD2" s="218"/>
      <c r="TME2" s="218"/>
      <c r="TMF2" s="218"/>
      <c r="TMG2" s="218"/>
      <c r="TMH2" s="218"/>
      <c r="TMI2" s="218"/>
      <c r="TMJ2" s="218"/>
      <c r="TMK2" s="218"/>
      <c r="TML2" s="218"/>
      <c r="TMM2" s="218"/>
      <c r="TMN2" s="218"/>
      <c r="TMO2" s="218"/>
      <c r="TMP2" s="218"/>
      <c r="TMQ2" s="218"/>
      <c r="TMR2" s="218"/>
      <c r="TMS2" s="218"/>
      <c r="TMT2" s="218"/>
      <c r="TMU2" s="218"/>
      <c r="TMV2" s="218"/>
      <c r="TMW2" s="218"/>
      <c r="TMX2" s="218"/>
      <c r="TMY2" s="218"/>
      <c r="TMZ2" s="218"/>
      <c r="TNA2" s="218"/>
      <c r="TNB2" s="218"/>
      <c r="TNC2" s="218"/>
      <c r="TND2" s="218"/>
      <c r="TNE2" s="218"/>
      <c r="TNF2" s="218"/>
      <c r="TNG2" s="218"/>
      <c r="TNH2" s="218"/>
      <c r="TNI2" s="218"/>
      <c r="TNJ2" s="218"/>
      <c r="TNK2" s="218"/>
      <c r="TNL2" s="218"/>
      <c r="TNM2" s="218"/>
      <c r="TNN2" s="218"/>
      <c r="TNO2" s="218"/>
      <c r="TNP2" s="218"/>
      <c r="TNQ2" s="218"/>
      <c r="TNR2" s="218"/>
      <c r="TNS2" s="218"/>
      <c r="TNT2" s="218"/>
      <c r="TNU2" s="218"/>
      <c r="TNV2" s="218"/>
      <c r="TNW2" s="218"/>
      <c r="TNX2" s="218"/>
      <c r="TNY2" s="218"/>
      <c r="TNZ2" s="218"/>
      <c r="TOA2" s="218"/>
      <c r="TOB2" s="218"/>
      <c r="TOC2" s="218"/>
      <c r="TOD2" s="218"/>
      <c r="TOE2" s="218"/>
      <c r="TOF2" s="218"/>
      <c r="TOG2" s="218"/>
      <c r="TOH2" s="218"/>
      <c r="TOI2" s="218"/>
      <c r="TOJ2" s="218"/>
      <c r="TOK2" s="218"/>
      <c r="TOL2" s="218"/>
      <c r="TOM2" s="218"/>
      <c r="TON2" s="218"/>
      <c r="TOO2" s="218"/>
      <c r="TOP2" s="218"/>
      <c r="TOQ2" s="218"/>
      <c r="TOR2" s="218"/>
      <c r="TOS2" s="218"/>
      <c r="TOT2" s="218"/>
      <c r="TOU2" s="218"/>
      <c r="TOV2" s="218"/>
      <c r="TOW2" s="218"/>
      <c r="TOX2" s="218"/>
      <c r="TOY2" s="218"/>
      <c r="TOZ2" s="218"/>
      <c r="TPA2" s="218"/>
      <c r="TPB2" s="218"/>
      <c r="TPC2" s="218"/>
      <c r="TPD2" s="218"/>
      <c r="TPE2" s="218"/>
      <c r="TPF2" s="218"/>
      <c r="TPG2" s="218"/>
      <c r="TPH2" s="218"/>
      <c r="TPI2" s="218"/>
      <c r="TPJ2" s="218"/>
      <c r="TPK2" s="218"/>
      <c r="TPL2" s="218"/>
      <c r="TPM2" s="218"/>
      <c r="TPN2" s="218"/>
      <c r="TPO2" s="218"/>
      <c r="TPP2" s="218"/>
      <c r="TPQ2" s="218"/>
      <c r="TPR2" s="218"/>
      <c r="TPS2" s="218"/>
      <c r="TPT2" s="218"/>
      <c r="TPU2" s="218"/>
      <c r="TPV2" s="218"/>
      <c r="TPW2" s="218"/>
      <c r="TPX2" s="218"/>
      <c r="TPY2" s="218"/>
      <c r="TPZ2" s="218"/>
      <c r="TQA2" s="218"/>
      <c r="TQB2" s="218"/>
      <c r="TQC2" s="218"/>
      <c r="TQD2" s="218"/>
      <c r="TQE2" s="218"/>
      <c r="TQF2" s="218"/>
      <c r="TQG2" s="218"/>
      <c r="TQH2" s="218"/>
      <c r="TQI2" s="218"/>
      <c r="TQJ2" s="218"/>
      <c r="TQK2" s="218"/>
      <c r="TQL2" s="218"/>
      <c r="TQM2" s="218"/>
      <c r="TQN2" s="218"/>
      <c r="TQO2" s="218"/>
      <c r="TQP2" s="218"/>
      <c r="TQQ2" s="218"/>
      <c r="TQR2" s="218"/>
      <c r="TQS2" s="218"/>
      <c r="TQT2" s="218"/>
      <c r="TQU2" s="218"/>
      <c r="TQV2" s="218"/>
      <c r="TQW2" s="218"/>
      <c r="TQX2" s="218"/>
      <c r="TQY2" s="218"/>
      <c r="TQZ2" s="218"/>
      <c r="TRA2" s="218"/>
      <c r="TRB2" s="218"/>
      <c r="TRC2" s="218"/>
      <c r="TRD2" s="218"/>
      <c r="TRE2" s="218"/>
      <c r="TRF2" s="218"/>
      <c r="TRG2" s="218"/>
      <c r="TRH2" s="218"/>
      <c r="TRI2" s="218"/>
      <c r="TRJ2" s="218"/>
      <c r="TRK2" s="218"/>
      <c r="TRL2" s="218"/>
      <c r="TRM2" s="218"/>
      <c r="TRN2" s="218"/>
      <c r="TRO2" s="218"/>
      <c r="TRP2" s="218"/>
      <c r="TRQ2" s="218"/>
      <c r="TRR2" s="218"/>
      <c r="TRS2" s="218"/>
      <c r="TRT2" s="218"/>
      <c r="TRU2" s="218"/>
      <c r="TRV2" s="218"/>
      <c r="TRW2" s="218"/>
      <c r="TRX2" s="218"/>
      <c r="TRY2" s="218"/>
      <c r="TRZ2" s="218"/>
      <c r="TSA2" s="218"/>
      <c r="TSB2" s="218"/>
      <c r="TSC2" s="218"/>
      <c r="TSD2" s="218"/>
      <c r="TSE2" s="218"/>
      <c r="TSF2" s="218"/>
      <c r="TSG2" s="218"/>
      <c r="TSH2" s="218"/>
      <c r="TSI2" s="218"/>
      <c r="TSJ2" s="218"/>
      <c r="TSK2" s="218"/>
      <c r="TSL2" s="218"/>
      <c r="TSM2" s="218"/>
      <c r="TSN2" s="218"/>
      <c r="TSO2" s="218"/>
      <c r="TSP2" s="218"/>
      <c r="TSQ2" s="218"/>
      <c r="TSR2" s="218"/>
      <c r="TSS2" s="218"/>
      <c r="TST2" s="218"/>
      <c r="TSU2" s="218"/>
      <c r="TSV2" s="218"/>
      <c r="TSW2" s="218"/>
      <c r="TSX2" s="218"/>
      <c r="TSY2" s="218"/>
      <c r="TSZ2" s="218"/>
      <c r="TTA2" s="218"/>
      <c r="TTB2" s="218"/>
      <c r="TTC2" s="218"/>
      <c r="TTD2" s="218"/>
      <c r="TTE2" s="218"/>
      <c r="TTF2" s="218"/>
      <c r="TTG2" s="218"/>
      <c r="TTH2" s="218"/>
      <c r="TTI2" s="218"/>
      <c r="TTJ2" s="218"/>
      <c r="TTK2" s="218"/>
      <c r="TTL2" s="218"/>
      <c r="TTM2" s="218"/>
      <c r="TTN2" s="218"/>
      <c r="TTO2" s="218"/>
      <c r="TTP2" s="218"/>
      <c r="TTQ2" s="218"/>
      <c r="TTR2" s="218"/>
      <c r="TTS2" s="218"/>
      <c r="TTT2" s="218"/>
      <c r="TTU2" s="218"/>
      <c r="TTV2" s="218"/>
      <c r="TTW2" s="218"/>
      <c r="TTX2" s="218"/>
      <c r="TTY2" s="218"/>
      <c r="TTZ2" s="218"/>
      <c r="TUA2" s="218"/>
      <c r="TUB2" s="218"/>
      <c r="TUC2" s="218"/>
      <c r="TUD2" s="218"/>
      <c r="TUE2" s="218"/>
      <c r="TUF2" s="218"/>
      <c r="TUG2" s="218"/>
      <c r="TUH2" s="218"/>
      <c r="TUI2" s="218"/>
      <c r="TUJ2" s="218"/>
      <c r="TUK2" s="218"/>
      <c r="TUL2" s="218"/>
      <c r="TUM2" s="218"/>
      <c r="TUN2" s="218"/>
      <c r="TUO2" s="218"/>
      <c r="TUP2" s="218"/>
      <c r="TUQ2" s="218"/>
      <c r="TUR2" s="218"/>
      <c r="TUS2" s="218"/>
      <c r="TUT2" s="218"/>
      <c r="TUU2" s="218"/>
      <c r="TUV2" s="218"/>
      <c r="TUW2" s="218"/>
      <c r="TUX2" s="218"/>
      <c r="TUY2" s="218"/>
      <c r="TUZ2" s="218"/>
      <c r="TVA2" s="218"/>
      <c r="TVB2" s="218"/>
      <c r="TVC2" s="218"/>
      <c r="TVD2" s="218"/>
      <c r="TVE2" s="218"/>
      <c r="TVF2" s="218"/>
      <c r="TVG2" s="218"/>
      <c r="TVH2" s="218"/>
      <c r="TVI2" s="218"/>
      <c r="TVJ2" s="218"/>
      <c r="TVK2" s="218"/>
      <c r="TVL2" s="218"/>
      <c r="TVM2" s="218"/>
      <c r="TVN2" s="218"/>
      <c r="TVO2" s="218"/>
      <c r="TVP2" s="218"/>
      <c r="TVQ2" s="218"/>
      <c r="TVR2" s="218"/>
      <c r="TVS2" s="218"/>
      <c r="TVT2" s="218"/>
      <c r="TVU2" s="218"/>
      <c r="TVV2" s="218"/>
      <c r="TVW2" s="218"/>
      <c r="TVX2" s="218"/>
      <c r="TVY2" s="218"/>
      <c r="TVZ2" s="218"/>
      <c r="TWA2" s="218"/>
      <c r="TWB2" s="218"/>
      <c r="TWC2" s="218"/>
      <c r="TWD2" s="218"/>
      <c r="TWE2" s="218"/>
      <c r="TWF2" s="218"/>
      <c r="TWG2" s="218"/>
      <c r="TWH2" s="218"/>
      <c r="TWI2" s="218"/>
      <c r="TWJ2" s="218"/>
      <c r="TWK2" s="218"/>
      <c r="TWL2" s="218"/>
      <c r="TWM2" s="218"/>
      <c r="TWN2" s="218"/>
      <c r="TWO2" s="218"/>
      <c r="TWP2" s="218"/>
      <c r="TWQ2" s="218"/>
      <c r="TWR2" s="218"/>
      <c r="TWS2" s="218"/>
      <c r="TWT2" s="218"/>
      <c r="TWU2" s="218"/>
      <c r="TWV2" s="218"/>
      <c r="TWW2" s="218"/>
      <c r="TWX2" s="218"/>
      <c r="TWY2" s="218"/>
      <c r="TWZ2" s="218"/>
      <c r="TXA2" s="218"/>
      <c r="TXB2" s="218"/>
      <c r="TXC2" s="218"/>
      <c r="TXD2" s="218"/>
      <c r="TXE2" s="218"/>
      <c r="TXF2" s="218"/>
      <c r="TXG2" s="218"/>
      <c r="TXH2" s="218"/>
      <c r="TXI2" s="218"/>
      <c r="TXJ2" s="218"/>
      <c r="TXK2" s="218"/>
      <c r="TXL2" s="218"/>
      <c r="TXM2" s="218"/>
      <c r="TXN2" s="218"/>
      <c r="TXO2" s="218"/>
      <c r="TXP2" s="218"/>
      <c r="TXQ2" s="218"/>
      <c r="TXR2" s="218"/>
      <c r="TXS2" s="218"/>
      <c r="TXT2" s="218"/>
      <c r="TXU2" s="218"/>
      <c r="TXV2" s="218"/>
      <c r="TXW2" s="218"/>
      <c r="TXX2" s="218"/>
      <c r="TXY2" s="218"/>
      <c r="TXZ2" s="218"/>
      <c r="TYA2" s="218"/>
      <c r="TYB2" s="218"/>
      <c r="TYC2" s="218"/>
      <c r="TYD2" s="218"/>
      <c r="TYE2" s="218"/>
      <c r="TYF2" s="218"/>
      <c r="TYG2" s="218"/>
      <c r="TYH2" s="218"/>
      <c r="TYI2" s="218"/>
      <c r="TYJ2" s="218"/>
      <c r="TYK2" s="218"/>
      <c r="TYL2" s="218"/>
      <c r="TYM2" s="218"/>
      <c r="TYN2" s="218"/>
      <c r="TYO2" s="218"/>
      <c r="TYP2" s="218"/>
      <c r="TYQ2" s="218"/>
      <c r="TYR2" s="218"/>
      <c r="TYS2" s="218"/>
      <c r="TYT2" s="218"/>
      <c r="TYU2" s="218"/>
      <c r="TYV2" s="218"/>
      <c r="TYW2" s="218"/>
      <c r="TYX2" s="218"/>
      <c r="TYY2" s="218"/>
      <c r="TYZ2" s="218"/>
      <c r="TZA2" s="218"/>
      <c r="TZB2" s="218"/>
      <c r="TZC2" s="218"/>
      <c r="TZD2" s="218"/>
      <c r="TZE2" s="218"/>
      <c r="TZF2" s="218"/>
      <c r="TZG2" s="218"/>
      <c r="TZH2" s="218"/>
      <c r="TZI2" s="218"/>
      <c r="TZJ2" s="218"/>
      <c r="TZK2" s="218"/>
      <c r="TZL2" s="218"/>
      <c r="TZM2" s="218"/>
      <c r="TZN2" s="218"/>
      <c r="TZO2" s="218"/>
      <c r="TZP2" s="218"/>
      <c r="TZQ2" s="218"/>
      <c r="TZR2" s="218"/>
      <c r="TZS2" s="218"/>
      <c r="TZT2" s="218"/>
      <c r="TZU2" s="218"/>
      <c r="TZV2" s="218"/>
      <c r="TZW2" s="218"/>
      <c r="TZX2" s="218"/>
      <c r="TZY2" s="218"/>
      <c r="TZZ2" s="218"/>
      <c r="UAA2" s="218"/>
      <c r="UAB2" s="218"/>
      <c r="UAC2" s="218"/>
      <c r="UAD2" s="218"/>
      <c r="UAE2" s="218"/>
      <c r="UAF2" s="218"/>
      <c r="UAG2" s="218"/>
      <c r="UAH2" s="218"/>
      <c r="UAI2" s="218"/>
      <c r="UAJ2" s="218"/>
      <c r="UAK2" s="218"/>
      <c r="UAL2" s="218"/>
      <c r="UAM2" s="218"/>
      <c r="UAN2" s="218"/>
      <c r="UAO2" s="218"/>
      <c r="UAP2" s="218"/>
      <c r="UAQ2" s="218"/>
      <c r="UAR2" s="218"/>
      <c r="UAS2" s="218"/>
      <c r="UAT2" s="218"/>
      <c r="UAU2" s="218"/>
      <c r="UAV2" s="218"/>
      <c r="UAW2" s="218"/>
      <c r="UAX2" s="218"/>
      <c r="UAY2" s="218"/>
      <c r="UAZ2" s="218"/>
      <c r="UBA2" s="218"/>
      <c r="UBB2" s="218"/>
      <c r="UBC2" s="218"/>
      <c r="UBD2" s="218"/>
      <c r="UBE2" s="218"/>
      <c r="UBF2" s="218"/>
      <c r="UBG2" s="218"/>
      <c r="UBH2" s="218"/>
      <c r="UBI2" s="218"/>
      <c r="UBJ2" s="218"/>
      <c r="UBK2" s="218"/>
      <c r="UBL2" s="218"/>
      <c r="UBM2" s="218"/>
      <c r="UBN2" s="218"/>
      <c r="UBO2" s="218"/>
      <c r="UBP2" s="218"/>
      <c r="UBQ2" s="218"/>
      <c r="UBR2" s="218"/>
      <c r="UBS2" s="218"/>
      <c r="UBT2" s="218"/>
      <c r="UBU2" s="218"/>
      <c r="UBV2" s="218"/>
      <c r="UBW2" s="218"/>
      <c r="UBX2" s="218"/>
      <c r="UBY2" s="218"/>
      <c r="UBZ2" s="218"/>
      <c r="UCA2" s="218"/>
      <c r="UCB2" s="218"/>
      <c r="UCC2" s="218"/>
      <c r="UCD2" s="218"/>
      <c r="UCE2" s="218"/>
      <c r="UCF2" s="218"/>
      <c r="UCG2" s="218"/>
      <c r="UCH2" s="218"/>
      <c r="UCI2" s="218"/>
      <c r="UCJ2" s="218"/>
      <c r="UCK2" s="218"/>
      <c r="UCL2" s="218"/>
      <c r="UCM2" s="218"/>
      <c r="UCN2" s="218"/>
      <c r="UCO2" s="218"/>
      <c r="UCP2" s="218"/>
      <c r="UCQ2" s="218"/>
      <c r="UCR2" s="218"/>
      <c r="UCS2" s="218"/>
      <c r="UCT2" s="218"/>
      <c r="UCU2" s="218"/>
      <c r="UCV2" s="218"/>
      <c r="UCW2" s="218"/>
      <c r="UCX2" s="218"/>
      <c r="UCY2" s="218"/>
      <c r="UCZ2" s="218"/>
      <c r="UDA2" s="218"/>
      <c r="UDB2" s="218"/>
      <c r="UDC2" s="218"/>
      <c r="UDD2" s="218"/>
      <c r="UDE2" s="218"/>
      <c r="UDF2" s="218"/>
      <c r="UDG2" s="218"/>
      <c r="UDH2" s="218"/>
      <c r="UDI2" s="218"/>
      <c r="UDJ2" s="218"/>
      <c r="UDK2" s="218"/>
      <c r="UDL2" s="218"/>
      <c r="UDM2" s="218"/>
      <c r="UDN2" s="218"/>
      <c r="UDO2" s="218"/>
      <c r="UDP2" s="218"/>
      <c r="UDQ2" s="218"/>
      <c r="UDR2" s="218"/>
      <c r="UDS2" s="218"/>
      <c r="UDT2" s="218"/>
      <c r="UDU2" s="218"/>
      <c r="UDV2" s="218"/>
      <c r="UDW2" s="218"/>
      <c r="UDX2" s="218"/>
      <c r="UDY2" s="218"/>
      <c r="UDZ2" s="218"/>
      <c r="UEA2" s="218"/>
      <c r="UEB2" s="218"/>
      <c r="UEC2" s="218"/>
      <c r="UED2" s="218"/>
      <c r="UEE2" s="218"/>
      <c r="UEF2" s="218"/>
      <c r="UEG2" s="218"/>
      <c r="UEH2" s="218"/>
      <c r="UEI2" s="218"/>
      <c r="UEJ2" s="218"/>
      <c r="UEK2" s="218"/>
      <c r="UEL2" s="218"/>
      <c r="UEM2" s="218"/>
      <c r="UEN2" s="218"/>
      <c r="UEO2" s="218"/>
      <c r="UEP2" s="218"/>
      <c r="UEQ2" s="218"/>
      <c r="UER2" s="218"/>
      <c r="UES2" s="218"/>
      <c r="UET2" s="218"/>
      <c r="UEU2" s="218"/>
      <c r="UEV2" s="218"/>
      <c r="UEW2" s="218"/>
      <c r="UEX2" s="218"/>
      <c r="UEY2" s="218"/>
      <c r="UEZ2" s="218"/>
      <c r="UFA2" s="218"/>
      <c r="UFB2" s="218"/>
      <c r="UFC2" s="218"/>
      <c r="UFD2" s="218"/>
      <c r="UFE2" s="218"/>
      <c r="UFF2" s="218"/>
      <c r="UFG2" s="218"/>
      <c r="UFH2" s="218"/>
      <c r="UFI2" s="218"/>
      <c r="UFJ2" s="218"/>
      <c r="UFK2" s="218"/>
      <c r="UFL2" s="218"/>
      <c r="UFM2" s="218"/>
      <c r="UFN2" s="218"/>
      <c r="UFO2" s="218"/>
      <c r="UFP2" s="218"/>
      <c r="UFQ2" s="218"/>
      <c r="UFR2" s="218"/>
      <c r="UFS2" s="218"/>
      <c r="UFT2" s="218"/>
      <c r="UFU2" s="218"/>
      <c r="UFV2" s="218"/>
      <c r="UFW2" s="218"/>
      <c r="UFX2" s="218"/>
      <c r="UFY2" s="218"/>
      <c r="UFZ2" s="218"/>
      <c r="UGA2" s="218"/>
      <c r="UGB2" s="218"/>
      <c r="UGC2" s="218"/>
      <c r="UGD2" s="218"/>
      <c r="UGE2" s="218"/>
      <c r="UGF2" s="218"/>
      <c r="UGG2" s="218"/>
      <c r="UGH2" s="218"/>
      <c r="UGI2" s="218"/>
      <c r="UGJ2" s="218"/>
      <c r="UGK2" s="218"/>
      <c r="UGL2" s="218"/>
      <c r="UGM2" s="218"/>
      <c r="UGN2" s="218"/>
      <c r="UGO2" s="218"/>
      <c r="UGP2" s="218"/>
      <c r="UGQ2" s="218"/>
      <c r="UGR2" s="218"/>
      <c r="UGS2" s="218"/>
      <c r="UGT2" s="218"/>
      <c r="UGU2" s="218"/>
      <c r="UGV2" s="218"/>
      <c r="UGW2" s="218"/>
      <c r="UGX2" s="218"/>
      <c r="UGY2" s="218"/>
      <c r="UGZ2" s="218"/>
      <c r="UHA2" s="218"/>
      <c r="UHB2" s="218"/>
      <c r="UHC2" s="218"/>
      <c r="UHD2" s="218"/>
      <c r="UHE2" s="218"/>
      <c r="UHF2" s="218"/>
      <c r="UHG2" s="218"/>
      <c r="UHH2" s="218"/>
      <c r="UHI2" s="218"/>
      <c r="UHJ2" s="218"/>
      <c r="UHK2" s="218"/>
      <c r="UHL2" s="218"/>
      <c r="UHM2" s="218"/>
      <c r="UHN2" s="218"/>
      <c r="UHO2" s="218"/>
      <c r="UHP2" s="218"/>
      <c r="UHQ2" s="218"/>
      <c r="UHR2" s="218"/>
      <c r="UHS2" s="218"/>
      <c r="UHT2" s="218"/>
      <c r="UHU2" s="218"/>
      <c r="UHV2" s="218"/>
      <c r="UHW2" s="218"/>
      <c r="UHX2" s="218"/>
      <c r="UHY2" s="218"/>
      <c r="UHZ2" s="218"/>
      <c r="UIA2" s="218"/>
      <c r="UIB2" s="218"/>
      <c r="UIC2" s="218"/>
      <c r="UID2" s="218"/>
      <c r="UIE2" s="218"/>
      <c r="UIF2" s="218"/>
      <c r="UIG2" s="218"/>
      <c r="UIH2" s="218"/>
      <c r="UII2" s="218"/>
      <c r="UIJ2" s="218"/>
      <c r="UIK2" s="218"/>
      <c r="UIL2" s="218"/>
      <c r="UIM2" s="218"/>
      <c r="UIN2" s="218"/>
      <c r="UIO2" s="218"/>
      <c r="UIP2" s="218"/>
      <c r="UIQ2" s="218"/>
      <c r="UIR2" s="218"/>
      <c r="UIS2" s="218"/>
      <c r="UIT2" s="218"/>
      <c r="UIU2" s="218"/>
      <c r="UIV2" s="218"/>
      <c r="UIW2" s="218"/>
      <c r="UIX2" s="218"/>
      <c r="UIY2" s="218"/>
      <c r="UIZ2" s="218"/>
      <c r="UJA2" s="218"/>
      <c r="UJB2" s="218"/>
      <c r="UJC2" s="218"/>
      <c r="UJD2" s="218"/>
      <c r="UJE2" s="218"/>
      <c r="UJF2" s="218"/>
      <c r="UJG2" s="218"/>
      <c r="UJH2" s="218"/>
      <c r="UJI2" s="218"/>
      <c r="UJJ2" s="218"/>
      <c r="UJK2" s="218"/>
      <c r="UJL2" s="218"/>
      <c r="UJM2" s="218"/>
      <c r="UJN2" s="218"/>
      <c r="UJO2" s="218"/>
      <c r="UJP2" s="218"/>
      <c r="UJQ2" s="218"/>
      <c r="UJR2" s="218"/>
      <c r="UJS2" s="218"/>
      <c r="UJT2" s="218"/>
      <c r="UJU2" s="218"/>
      <c r="UJV2" s="218"/>
      <c r="UJW2" s="218"/>
      <c r="UJX2" s="218"/>
      <c r="UJY2" s="218"/>
      <c r="UJZ2" s="218"/>
      <c r="UKA2" s="218"/>
      <c r="UKB2" s="218"/>
      <c r="UKC2" s="218"/>
      <c r="UKD2" s="218"/>
      <c r="UKE2" s="218"/>
      <c r="UKF2" s="218"/>
      <c r="UKG2" s="218"/>
      <c r="UKH2" s="218"/>
      <c r="UKI2" s="218"/>
      <c r="UKJ2" s="218"/>
      <c r="UKK2" s="218"/>
      <c r="UKL2" s="218"/>
      <c r="UKM2" s="218"/>
      <c r="UKN2" s="218"/>
      <c r="UKO2" s="218"/>
      <c r="UKP2" s="218"/>
      <c r="UKQ2" s="218"/>
      <c r="UKR2" s="218"/>
      <c r="UKS2" s="218"/>
      <c r="UKT2" s="218"/>
      <c r="UKU2" s="218"/>
      <c r="UKV2" s="218"/>
      <c r="UKW2" s="218"/>
      <c r="UKX2" s="218"/>
      <c r="UKY2" s="218"/>
      <c r="UKZ2" s="218"/>
      <c r="ULA2" s="218"/>
      <c r="ULB2" s="218"/>
      <c r="ULC2" s="218"/>
      <c r="ULD2" s="218"/>
      <c r="ULE2" s="218"/>
      <c r="ULF2" s="218"/>
      <c r="ULG2" s="218"/>
      <c r="ULH2" s="218"/>
      <c r="ULI2" s="218"/>
      <c r="ULJ2" s="218"/>
      <c r="ULK2" s="218"/>
      <c r="ULL2" s="218"/>
      <c r="ULM2" s="218"/>
      <c r="ULN2" s="218"/>
      <c r="ULO2" s="218"/>
      <c r="ULP2" s="218"/>
      <c r="ULQ2" s="218"/>
      <c r="ULR2" s="218"/>
      <c r="ULS2" s="218"/>
      <c r="ULT2" s="218"/>
      <c r="ULU2" s="218"/>
      <c r="ULV2" s="218"/>
      <c r="ULW2" s="218"/>
      <c r="ULX2" s="218"/>
      <c r="ULY2" s="218"/>
      <c r="ULZ2" s="218"/>
      <c r="UMA2" s="218"/>
      <c r="UMB2" s="218"/>
      <c r="UMC2" s="218"/>
      <c r="UMD2" s="218"/>
      <c r="UME2" s="218"/>
      <c r="UMF2" s="218"/>
      <c r="UMG2" s="218"/>
      <c r="UMH2" s="218"/>
      <c r="UMI2" s="218"/>
      <c r="UMJ2" s="218"/>
      <c r="UMK2" s="218"/>
      <c r="UML2" s="218"/>
      <c r="UMM2" s="218"/>
      <c r="UMN2" s="218"/>
      <c r="UMO2" s="218"/>
      <c r="UMP2" s="218"/>
      <c r="UMQ2" s="218"/>
      <c r="UMR2" s="218"/>
      <c r="UMS2" s="218"/>
      <c r="UMT2" s="218"/>
      <c r="UMU2" s="218"/>
      <c r="UMV2" s="218"/>
      <c r="UMW2" s="218"/>
      <c r="UMX2" s="218"/>
      <c r="UMY2" s="218"/>
      <c r="UMZ2" s="218"/>
      <c r="UNA2" s="218"/>
      <c r="UNB2" s="218"/>
      <c r="UNC2" s="218"/>
      <c r="UND2" s="218"/>
      <c r="UNE2" s="218"/>
      <c r="UNF2" s="218"/>
      <c r="UNG2" s="218"/>
      <c r="UNH2" s="218"/>
      <c r="UNI2" s="218"/>
      <c r="UNJ2" s="218"/>
      <c r="UNK2" s="218"/>
      <c r="UNL2" s="218"/>
      <c r="UNM2" s="218"/>
      <c r="UNN2" s="218"/>
      <c r="UNO2" s="218"/>
      <c r="UNP2" s="218"/>
      <c r="UNQ2" s="218"/>
      <c r="UNR2" s="218"/>
      <c r="UNS2" s="218"/>
      <c r="UNT2" s="218"/>
      <c r="UNU2" s="218"/>
      <c r="UNV2" s="218"/>
      <c r="UNW2" s="218"/>
      <c r="UNX2" s="218"/>
      <c r="UNY2" s="218"/>
      <c r="UNZ2" s="218"/>
      <c r="UOA2" s="218"/>
      <c r="UOB2" s="218"/>
      <c r="UOC2" s="218"/>
      <c r="UOD2" s="218"/>
      <c r="UOE2" s="218"/>
      <c r="UOF2" s="218"/>
      <c r="UOG2" s="218"/>
      <c r="UOH2" s="218"/>
      <c r="UOI2" s="218"/>
      <c r="UOJ2" s="218"/>
      <c r="UOK2" s="218"/>
      <c r="UOL2" s="218"/>
      <c r="UOM2" s="218"/>
      <c r="UON2" s="218"/>
      <c r="UOO2" s="218"/>
      <c r="UOP2" s="218"/>
      <c r="UOQ2" s="218"/>
      <c r="UOR2" s="218"/>
      <c r="UOS2" s="218"/>
      <c r="UOT2" s="218"/>
      <c r="UOU2" s="218"/>
      <c r="UOV2" s="218"/>
      <c r="UOW2" s="218"/>
      <c r="UOX2" s="218"/>
      <c r="UOY2" s="218"/>
      <c r="UOZ2" s="218"/>
      <c r="UPA2" s="218"/>
      <c r="UPB2" s="218"/>
      <c r="UPC2" s="218"/>
      <c r="UPD2" s="218"/>
      <c r="UPE2" s="218"/>
      <c r="UPF2" s="218"/>
      <c r="UPG2" s="218"/>
      <c r="UPH2" s="218"/>
      <c r="UPI2" s="218"/>
      <c r="UPJ2" s="218"/>
      <c r="UPK2" s="218"/>
      <c r="UPL2" s="218"/>
      <c r="UPM2" s="218"/>
      <c r="UPN2" s="218"/>
      <c r="UPO2" s="218"/>
      <c r="UPP2" s="218"/>
      <c r="UPQ2" s="218"/>
      <c r="UPR2" s="218"/>
      <c r="UPS2" s="218"/>
      <c r="UPT2" s="218"/>
      <c r="UPU2" s="218"/>
      <c r="UPV2" s="218"/>
      <c r="UPW2" s="218"/>
      <c r="UPX2" s="218"/>
      <c r="UPY2" s="218"/>
      <c r="UPZ2" s="218"/>
      <c r="UQA2" s="218"/>
      <c r="UQB2" s="218"/>
      <c r="UQC2" s="218"/>
      <c r="UQD2" s="218"/>
      <c r="UQE2" s="218"/>
      <c r="UQF2" s="218"/>
      <c r="UQG2" s="218"/>
      <c r="UQH2" s="218"/>
      <c r="UQI2" s="218"/>
      <c r="UQJ2" s="218"/>
      <c r="UQK2" s="218"/>
      <c r="UQL2" s="218"/>
      <c r="UQM2" s="218"/>
      <c r="UQN2" s="218"/>
      <c r="UQO2" s="218"/>
      <c r="UQP2" s="218"/>
      <c r="UQQ2" s="218"/>
      <c r="UQR2" s="218"/>
      <c r="UQS2" s="218"/>
      <c r="UQT2" s="218"/>
      <c r="UQU2" s="218"/>
      <c r="UQV2" s="218"/>
      <c r="UQW2" s="218"/>
      <c r="UQX2" s="218"/>
      <c r="UQY2" s="218"/>
      <c r="UQZ2" s="218"/>
      <c r="URA2" s="218"/>
      <c r="URB2" s="218"/>
      <c r="URC2" s="218"/>
      <c r="URD2" s="218"/>
      <c r="URE2" s="218"/>
      <c r="URF2" s="218"/>
      <c r="URG2" s="218"/>
      <c r="URH2" s="218"/>
      <c r="URI2" s="218"/>
      <c r="URJ2" s="218"/>
      <c r="URK2" s="218"/>
      <c r="URL2" s="218"/>
      <c r="URM2" s="218"/>
      <c r="URN2" s="218"/>
      <c r="URO2" s="218"/>
      <c r="URP2" s="218"/>
      <c r="URQ2" s="218"/>
      <c r="URR2" s="218"/>
      <c r="URS2" s="218"/>
      <c r="URT2" s="218"/>
      <c r="URU2" s="218"/>
      <c r="URV2" s="218"/>
      <c r="URW2" s="218"/>
      <c r="URX2" s="218"/>
      <c r="URY2" s="218"/>
      <c r="URZ2" s="218"/>
      <c r="USA2" s="218"/>
      <c r="USB2" s="218"/>
      <c r="USC2" s="218"/>
      <c r="USD2" s="218"/>
      <c r="USE2" s="218"/>
      <c r="USF2" s="218"/>
      <c r="USG2" s="218"/>
      <c r="USH2" s="218"/>
      <c r="USI2" s="218"/>
      <c r="USJ2" s="218"/>
      <c r="USK2" s="218"/>
      <c r="USL2" s="218"/>
      <c r="USM2" s="218"/>
      <c r="USN2" s="218"/>
      <c r="USO2" s="218"/>
      <c r="USP2" s="218"/>
      <c r="USQ2" s="218"/>
      <c r="USR2" s="218"/>
      <c r="USS2" s="218"/>
      <c r="UST2" s="218"/>
      <c r="USU2" s="218"/>
      <c r="USV2" s="218"/>
      <c r="USW2" s="218"/>
      <c r="USX2" s="218"/>
      <c r="USY2" s="218"/>
      <c r="USZ2" s="218"/>
      <c r="UTA2" s="218"/>
      <c r="UTB2" s="218"/>
      <c r="UTC2" s="218"/>
      <c r="UTD2" s="218"/>
      <c r="UTE2" s="218"/>
      <c r="UTF2" s="218"/>
      <c r="UTG2" s="218"/>
      <c r="UTH2" s="218"/>
      <c r="UTI2" s="218"/>
      <c r="UTJ2" s="218"/>
      <c r="UTK2" s="218"/>
      <c r="UTL2" s="218"/>
      <c r="UTM2" s="218"/>
      <c r="UTN2" s="218"/>
      <c r="UTO2" s="218"/>
      <c r="UTP2" s="218"/>
      <c r="UTQ2" s="218"/>
      <c r="UTR2" s="218"/>
      <c r="UTS2" s="218"/>
      <c r="UTT2" s="218"/>
      <c r="UTU2" s="218"/>
      <c r="UTV2" s="218"/>
      <c r="UTW2" s="218"/>
      <c r="UTX2" s="218"/>
      <c r="UTY2" s="218"/>
      <c r="UTZ2" s="218"/>
      <c r="UUA2" s="218"/>
      <c r="UUB2" s="218"/>
      <c r="UUC2" s="218"/>
      <c r="UUD2" s="218"/>
      <c r="UUE2" s="218"/>
      <c r="UUF2" s="218"/>
      <c r="UUG2" s="218"/>
      <c r="UUH2" s="218"/>
      <c r="UUI2" s="218"/>
      <c r="UUJ2" s="218"/>
      <c r="UUK2" s="218"/>
      <c r="UUL2" s="218"/>
      <c r="UUM2" s="218"/>
      <c r="UUN2" s="218"/>
      <c r="UUO2" s="218"/>
      <c r="UUP2" s="218"/>
      <c r="UUQ2" s="218"/>
      <c r="UUR2" s="218"/>
      <c r="UUS2" s="218"/>
      <c r="UUT2" s="218"/>
      <c r="UUU2" s="218"/>
      <c r="UUV2" s="218"/>
      <c r="UUW2" s="218"/>
      <c r="UUX2" s="218"/>
      <c r="UUY2" s="218"/>
      <c r="UUZ2" s="218"/>
      <c r="UVA2" s="218"/>
      <c r="UVB2" s="218"/>
      <c r="UVC2" s="218"/>
      <c r="UVD2" s="218"/>
      <c r="UVE2" s="218"/>
      <c r="UVF2" s="218"/>
      <c r="UVG2" s="218"/>
      <c r="UVH2" s="218"/>
      <c r="UVI2" s="218"/>
      <c r="UVJ2" s="218"/>
      <c r="UVK2" s="218"/>
      <c r="UVL2" s="218"/>
      <c r="UVM2" s="218"/>
      <c r="UVN2" s="218"/>
      <c r="UVO2" s="218"/>
      <c r="UVP2" s="218"/>
      <c r="UVQ2" s="218"/>
      <c r="UVR2" s="218"/>
      <c r="UVS2" s="218"/>
      <c r="UVT2" s="218"/>
      <c r="UVU2" s="218"/>
      <c r="UVV2" s="218"/>
      <c r="UVW2" s="218"/>
      <c r="UVX2" s="218"/>
      <c r="UVY2" s="218"/>
      <c r="UVZ2" s="218"/>
      <c r="UWA2" s="218"/>
      <c r="UWB2" s="218"/>
      <c r="UWC2" s="218"/>
      <c r="UWD2" s="218"/>
      <c r="UWE2" s="218"/>
      <c r="UWF2" s="218"/>
      <c r="UWG2" s="218"/>
      <c r="UWH2" s="218"/>
      <c r="UWI2" s="218"/>
      <c r="UWJ2" s="218"/>
      <c r="UWK2" s="218"/>
      <c r="UWL2" s="218"/>
      <c r="UWM2" s="218"/>
      <c r="UWN2" s="218"/>
      <c r="UWO2" s="218"/>
      <c r="UWP2" s="218"/>
      <c r="UWQ2" s="218"/>
      <c r="UWR2" s="218"/>
      <c r="UWS2" s="218"/>
      <c r="UWT2" s="218"/>
      <c r="UWU2" s="218"/>
      <c r="UWV2" s="218"/>
      <c r="UWW2" s="218"/>
      <c r="UWX2" s="218"/>
      <c r="UWY2" s="218"/>
      <c r="UWZ2" s="218"/>
      <c r="UXA2" s="218"/>
      <c r="UXB2" s="218"/>
      <c r="UXC2" s="218"/>
      <c r="UXD2" s="218"/>
      <c r="UXE2" s="218"/>
      <c r="UXF2" s="218"/>
      <c r="UXG2" s="218"/>
      <c r="UXH2" s="218"/>
      <c r="UXI2" s="218"/>
      <c r="UXJ2" s="218"/>
      <c r="UXK2" s="218"/>
      <c r="UXL2" s="218"/>
      <c r="UXM2" s="218"/>
      <c r="UXN2" s="218"/>
      <c r="UXO2" s="218"/>
      <c r="UXP2" s="218"/>
      <c r="UXQ2" s="218"/>
      <c r="UXR2" s="218"/>
      <c r="UXS2" s="218"/>
      <c r="UXT2" s="218"/>
      <c r="UXU2" s="218"/>
      <c r="UXV2" s="218"/>
      <c r="UXW2" s="218"/>
      <c r="UXX2" s="218"/>
      <c r="UXY2" s="218"/>
      <c r="UXZ2" s="218"/>
      <c r="UYA2" s="218"/>
      <c r="UYB2" s="218"/>
      <c r="UYC2" s="218"/>
      <c r="UYD2" s="218"/>
      <c r="UYE2" s="218"/>
      <c r="UYF2" s="218"/>
      <c r="UYG2" s="218"/>
      <c r="UYH2" s="218"/>
      <c r="UYI2" s="218"/>
      <c r="UYJ2" s="218"/>
      <c r="UYK2" s="218"/>
      <c r="UYL2" s="218"/>
      <c r="UYM2" s="218"/>
      <c r="UYN2" s="218"/>
      <c r="UYO2" s="218"/>
      <c r="UYP2" s="218"/>
      <c r="UYQ2" s="218"/>
      <c r="UYR2" s="218"/>
      <c r="UYS2" s="218"/>
      <c r="UYT2" s="218"/>
      <c r="UYU2" s="218"/>
      <c r="UYV2" s="218"/>
      <c r="UYW2" s="218"/>
      <c r="UYX2" s="218"/>
      <c r="UYY2" s="218"/>
      <c r="UYZ2" s="218"/>
      <c r="UZA2" s="218"/>
      <c r="UZB2" s="218"/>
      <c r="UZC2" s="218"/>
      <c r="UZD2" s="218"/>
      <c r="UZE2" s="218"/>
      <c r="UZF2" s="218"/>
      <c r="UZG2" s="218"/>
      <c r="UZH2" s="218"/>
      <c r="UZI2" s="218"/>
      <c r="UZJ2" s="218"/>
      <c r="UZK2" s="218"/>
      <c r="UZL2" s="218"/>
      <c r="UZM2" s="218"/>
      <c r="UZN2" s="218"/>
      <c r="UZO2" s="218"/>
      <c r="UZP2" s="218"/>
      <c r="UZQ2" s="218"/>
      <c r="UZR2" s="218"/>
      <c r="UZS2" s="218"/>
      <c r="UZT2" s="218"/>
      <c r="UZU2" s="218"/>
      <c r="UZV2" s="218"/>
      <c r="UZW2" s="218"/>
      <c r="UZX2" s="218"/>
      <c r="UZY2" s="218"/>
      <c r="UZZ2" s="218"/>
      <c r="VAA2" s="218"/>
      <c r="VAB2" s="218"/>
      <c r="VAC2" s="218"/>
      <c r="VAD2" s="218"/>
      <c r="VAE2" s="218"/>
      <c r="VAF2" s="218"/>
      <c r="VAG2" s="218"/>
      <c r="VAH2" s="218"/>
      <c r="VAI2" s="218"/>
      <c r="VAJ2" s="218"/>
      <c r="VAK2" s="218"/>
      <c r="VAL2" s="218"/>
      <c r="VAM2" s="218"/>
      <c r="VAN2" s="218"/>
      <c r="VAO2" s="218"/>
      <c r="VAP2" s="218"/>
      <c r="VAQ2" s="218"/>
      <c r="VAR2" s="218"/>
      <c r="VAS2" s="218"/>
      <c r="VAT2" s="218"/>
      <c r="VAU2" s="218"/>
      <c r="VAV2" s="218"/>
      <c r="VAW2" s="218"/>
      <c r="VAX2" s="218"/>
      <c r="VAY2" s="218"/>
      <c r="VAZ2" s="218"/>
      <c r="VBA2" s="218"/>
      <c r="VBB2" s="218"/>
      <c r="VBC2" s="218"/>
      <c r="VBD2" s="218"/>
      <c r="VBE2" s="218"/>
      <c r="VBF2" s="218"/>
      <c r="VBG2" s="218"/>
      <c r="VBH2" s="218"/>
      <c r="VBI2" s="218"/>
      <c r="VBJ2" s="218"/>
      <c r="VBK2" s="218"/>
      <c r="VBL2" s="218"/>
      <c r="VBM2" s="218"/>
      <c r="VBN2" s="218"/>
      <c r="VBO2" s="218"/>
      <c r="VBP2" s="218"/>
      <c r="VBQ2" s="218"/>
      <c r="VBR2" s="218"/>
      <c r="VBS2" s="218"/>
      <c r="VBT2" s="218"/>
      <c r="VBU2" s="218"/>
      <c r="VBV2" s="218"/>
      <c r="VBW2" s="218"/>
      <c r="VBX2" s="218"/>
      <c r="VBY2" s="218"/>
      <c r="VBZ2" s="218"/>
      <c r="VCA2" s="218"/>
      <c r="VCB2" s="218"/>
      <c r="VCC2" s="218"/>
      <c r="VCD2" s="218"/>
      <c r="VCE2" s="218"/>
      <c r="VCF2" s="218"/>
      <c r="VCG2" s="218"/>
      <c r="VCH2" s="218"/>
      <c r="VCI2" s="218"/>
      <c r="VCJ2" s="218"/>
      <c r="VCK2" s="218"/>
      <c r="VCL2" s="218"/>
      <c r="VCM2" s="218"/>
      <c r="VCN2" s="218"/>
      <c r="VCO2" s="218"/>
      <c r="VCP2" s="218"/>
      <c r="VCQ2" s="218"/>
      <c r="VCR2" s="218"/>
      <c r="VCS2" s="218"/>
      <c r="VCT2" s="218"/>
      <c r="VCU2" s="218"/>
      <c r="VCV2" s="218"/>
      <c r="VCW2" s="218"/>
      <c r="VCX2" s="218"/>
      <c r="VCY2" s="218"/>
      <c r="VCZ2" s="218"/>
      <c r="VDA2" s="218"/>
      <c r="VDB2" s="218"/>
      <c r="VDC2" s="218"/>
      <c r="VDD2" s="218"/>
      <c r="VDE2" s="218"/>
      <c r="VDF2" s="218"/>
      <c r="VDG2" s="218"/>
      <c r="VDH2" s="218"/>
      <c r="VDI2" s="218"/>
      <c r="VDJ2" s="218"/>
      <c r="VDK2" s="218"/>
      <c r="VDL2" s="218"/>
      <c r="VDM2" s="218"/>
      <c r="VDN2" s="218"/>
      <c r="VDO2" s="218"/>
      <c r="VDP2" s="218"/>
      <c r="VDQ2" s="218"/>
      <c r="VDR2" s="218"/>
      <c r="VDS2" s="218"/>
      <c r="VDT2" s="218"/>
      <c r="VDU2" s="218"/>
      <c r="VDV2" s="218"/>
      <c r="VDW2" s="218"/>
      <c r="VDX2" s="218"/>
      <c r="VDY2" s="218"/>
      <c r="VDZ2" s="218"/>
      <c r="VEA2" s="218"/>
      <c r="VEB2" s="218"/>
      <c r="VEC2" s="218"/>
      <c r="VED2" s="218"/>
      <c r="VEE2" s="218"/>
      <c r="VEF2" s="218"/>
      <c r="VEG2" s="218"/>
      <c r="VEH2" s="218"/>
      <c r="VEI2" s="218"/>
      <c r="VEJ2" s="218"/>
      <c r="VEK2" s="218"/>
      <c r="VEL2" s="218"/>
      <c r="VEM2" s="218"/>
      <c r="VEN2" s="218"/>
      <c r="VEO2" s="218"/>
      <c r="VEP2" s="218"/>
      <c r="VEQ2" s="218"/>
      <c r="VER2" s="218"/>
      <c r="VES2" s="218"/>
      <c r="VET2" s="218"/>
      <c r="VEU2" s="218"/>
      <c r="VEV2" s="218"/>
      <c r="VEW2" s="218"/>
      <c r="VEX2" s="218"/>
      <c r="VEY2" s="218"/>
      <c r="VEZ2" s="218"/>
      <c r="VFA2" s="218"/>
      <c r="VFB2" s="218"/>
      <c r="VFC2" s="218"/>
      <c r="VFD2" s="218"/>
      <c r="VFE2" s="218"/>
      <c r="VFF2" s="218"/>
      <c r="VFG2" s="218"/>
      <c r="VFH2" s="218"/>
      <c r="VFI2" s="218"/>
      <c r="VFJ2" s="218"/>
      <c r="VFK2" s="218"/>
      <c r="VFL2" s="218"/>
      <c r="VFM2" s="218"/>
      <c r="VFN2" s="218"/>
      <c r="VFO2" s="218"/>
      <c r="VFP2" s="218"/>
      <c r="VFQ2" s="218"/>
      <c r="VFR2" s="218"/>
      <c r="VFS2" s="218"/>
      <c r="VFT2" s="218"/>
      <c r="VFU2" s="218"/>
      <c r="VFV2" s="218"/>
      <c r="VFW2" s="218"/>
      <c r="VFX2" s="218"/>
      <c r="VFY2" s="218"/>
      <c r="VFZ2" s="218"/>
      <c r="VGA2" s="218"/>
      <c r="VGB2" s="218"/>
      <c r="VGC2" s="218"/>
      <c r="VGD2" s="218"/>
      <c r="VGE2" s="218"/>
      <c r="VGF2" s="218"/>
      <c r="VGG2" s="218"/>
      <c r="VGH2" s="218"/>
      <c r="VGI2" s="218"/>
      <c r="VGJ2" s="218"/>
      <c r="VGK2" s="218"/>
      <c r="VGL2" s="218"/>
      <c r="VGM2" s="218"/>
      <c r="VGN2" s="218"/>
      <c r="VGO2" s="218"/>
      <c r="VGP2" s="218"/>
      <c r="VGQ2" s="218"/>
      <c r="VGR2" s="218"/>
      <c r="VGS2" s="218"/>
      <c r="VGT2" s="218"/>
      <c r="VGU2" s="218"/>
      <c r="VGV2" s="218"/>
      <c r="VGW2" s="218"/>
      <c r="VGX2" s="218"/>
      <c r="VGY2" s="218"/>
      <c r="VGZ2" s="218"/>
      <c r="VHA2" s="218"/>
      <c r="VHB2" s="218"/>
      <c r="VHC2" s="218"/>
      <c r="VHD2" s="218"/>
      <c r="VHE2" s="218"/>
      <c r="VHF2" s="218"/>
      <c r="VHG2" s="218"/>
      <c r="VHH2" s="218"/>
      <c r="VHI2" s="218"/>
      <c r="VHJ2" s="218"/>
      <c r="VHK2" s="218"/>
      <c r="VHL2" s="218"/>
      <c r="VHM2" s="218"/>
      <c r="VHN2" s="218"/>
      <c r="VHO2" s="218"/>
      <c r="VHP2" s="218"/>
      <c r="VHQ2" s="218"/>
      <c r="VHR2" s="218"/>
      <c r="VHS2" s="218"/>
      <c r="VHT2" s="218"/>
      <c r="VHU2" s="218"/>
      <c r="VHV2" s="218"/>
      <c r="VHW2" s="218"/>
      <c r="VHX2" s="218"/>
      <c r="VHY2" s="218"/>
      <c r="VHZ2" s="218"/>
      <c r="VIA2" s="218"/>
      <c r="VIB2" s="218"/>
      <c r="VIC2" s="218"/>
      <c r="VID2" s="218"/>
      <c r="VIE2" s="218"/>
      <c r="VIF2" s="218"/>
      <c r="VIG2" s="218"/>
      <c r="VIH2" s="218"/>
      <c r="VII2" s="218"/>
      <c r="VIJ2" s="218"/>
      <c r="VIK2" s="218"/>
      <c r="VIL2" s="218"/>
      <c r="VIM2" s="218"/>
      <c r="VIN2" s="218"/>
      <c r="VIO2" s="218"/>
      <c r="VIP2" s="218"/>
      <c r="VIQ2" s="218"/>
      <c r="VIR2" s="218"/>
      <c r="VIS2" s="218"/>
      <c r="VIT2" s="218"/>
      <c r="VIU2" s="218"/>
      <c r="VIV2" s="218"/>
      <c r="VIW2" s="218"/>
      <c r="VIX2" s="218"/>
      <c r="VIY2" s="218"/>
      <c r="VIZ2" s="218"/>
      <c r="VJA2" s="218"/>
      <c r="VJB2" s="218"/>
      <c r="VJC2" s="218"/>
      <c r="VJD2" s="218"/>
      <c r="VJE2" s="218"/>
      <c r="VJF2" s="218"/>
      <c r="VJG2" s="218"/>
      <c r="VJH2" s="218"/>
      <c r="VJI2" s="218"/>
      <c r="VJJ2" s="218"/>
      <c r="VJK2" s="218"/>
      <c r="VJL2" s="218"/>
      <c r="VJM2" s="218"/>
      <c r="VJN2" s="218"/>
      <c r="VJO2" s="218"/>
      <c r="VJP2" s="218"/>
      <c r="VJQ2" s="218"/>
      <c r="VJR2" s="218"/>
      <c r="VJS2" s="218"/>
      <c r="VJT2" s="218"/>
      <c r="VJU2" s="218"/>
      <c r="VJV2" s="218"/>
      <c r="VJW2" s="218"/>
      <c r="VJX2" s="218"/>
      <c r="VJY2" s="218"/>
      <c r="VJZ2" s="218"/>
      <c r="VKA2" s="218"/>
      <c r="VKB2" s="218"/>
      <c r="VKC2" s="218"/>
      <c r="VKD2" s="218"/>
      <c r="VKE2" s="218"/>
      <c r="VKF2" s="218"/>
      <c r="VKG2" s="218"/>
      <c r="VKH2" s="218"/>
      <c r="VKI2" s="218"/>
      <c r="VKJ2" s="218"/>
      <c r="VKK2" s="218"/>
      <c r="VKL2" s="218"/>
      <c r="VKM2" s="218"/>
      <c r="VKN2" s="218"/>
      <c r="VKO2" s="218"/>
      <c r="VKP2" s="218"/>
      <c r="VKQ2" s="218"/>
      <c r="VKR2" s="218"/>
      <c r="VKS2" s="218"/>
      <c r="VKT2" s="218"/>
      <c r="VKU2" s="218"/>
      <c r="VKV2" s="218"/>
      <c r="VKW2" s="218"/>
      <c r="VKX2" s="218"/>
      <c r="VKY2" s="218"/>
      <c r="VKZ2" s="218"/>
      <c r="VLA2" s="218"/>
      <c r="VLB2" s="218"/>
      <c r="VLC2" s="218"/>
      <c r="VLD2" s="218"/>
      <c r="VLE2" s="218"/>
      <c r="VLF2" s="218"/>
      <c r="VLG2" s="218"/>
      <c r="VLH2" s="218"/>
      <c r="VLI2" s="218"/>
      <c r="VLJ2" s="218"/>
      <c r="VLK2" s="218"/>
      <c r="VLL2" s="218"/>
      <c r="VLM2" s="218"/>
      <c r="VLN2" s="218"/>
      <c r="VLO2" s="218"/>
      <c r="VLP2" s="218"/>
      <c r="VLQ2" s="218"/>
      <c r="VLR2" s="218"/>
      <c r="VLS2" s="218"/>
      <c r="VLT2" s="218"/>
      <c r="VLU2" s="218"/>
      <c r="VLV2" s="218"/>
      <c r="VLW2" s="218"/>
      <c r="VLX2" s="218"/>
      <c r="VLY2" s="218"/>
      <c r="VLZ2" s="218"/>
      <c r="VMA2" s="218"/>
      <c r="VMB2" s="218"/>
      <c r="VMC2" s="218"/>
      <c r="VMD2" s="218"/>
      <c r="VME2" s="218"/>
      <c r="VMF2" s="218"/>
      <c r="VMG2" s="218"/>
      <c r="VMH2" s="218"/>
      <c r="VMI2" s="218"/>
      <c r="VMJ2" s="218"/>
      <c r="VMK2" s="218"/>
      <c r="VML2" s="218"/>
      <c r="VMM2" s="218"/>
      <c r="VMN2" s="218"/>
      <c r="VMO2" s="218"/>
      <c r="VMP2" s="218"/>
      <c r="VMQ2" s="218"/>
      <c r="VMR2" s="218"/>
      <c r="VMS2" s="218"/>
      <c r="VMT2" s="218"/>
      <c r="VMU2" s="218"/>
      <c r="VMV2" s="218"/>
      <c r="VMW2" s="218"/>
      <c r="VMX2" s="218"/>
      <c r="VMY2" s="218"/>
      <c r="VMZ2" s="218"/>
      <c r="VNA2" s="218"/>
      <c r="VNB2" s="218"/>
      <c r="VNC2" s="218"/>
      <c r="VND2" s="218"/>
      <c r="VNE2" s="218"/>
      <c r="VNF2" s="218"/>
      <c r="VNG2" s="218"/>
      <c r="VNH2" s="218"/>
      <c r="VNI2" s="218"/>
      <c r="VNJ2" s="218"/>
      <c r="VNK2" s="218"/>
      <c r="VNL2" s="218"/>
      <c r="VNM2" s="218"/>
      <c r="VNN2" s="218"/>
      <c r="VNO2" s="218"/>
      <c r="VNP2" s="218"/>
      <c r="VNQ2" s="218"/>
      <c r="VNR2" s="218"/>
      <c r="VNS2" s="218"/>
      <c r="VNT2" s="218"/>
      <c r="VNU2" s="218"/>
      <c r="VNV2" s="218"/>
      <c r="VNW2" s="218"/>
      <c r="VNX2" s="218"/>
      <c r="VNY2" s="218"/>
      <c r="VNZ2" s="218"/>
      <c r="VOA2" s="218"/>
      <c r="VOB2" s="218"/>
      <c r="VOC2" s="218"/>
      <c r="VOD2" s="218"/>
      <c r="VOE2" s="218"/>
      <c r="VOF2" s="218"/>
      <c r="VOG2" s="218"/>
      <c r="VOH2" s="218"/>
      <c r="VOI2" s="218"/>
      <c r="VOJ2" s="218"/>
      <c r="VOK2" s="218"/>
      <c r="VOL2" s="218"/>
      <c r="VOM2" s="218"/>
      <c r="VON2" s="218"/>
      <c r="VOO2" s="218"/>
      <c r="VOP2" s="218"/>
      <c r="VOQ2" s="218"/>
      <c r="VOR2" s="218"/>
      <c r="VOS2" s="218"/>
      <c r="VOT2" s="218"/>
      <c r="VOU2" s="218"/>
      <c r="VOV2" s="218"/>
      <c r="VOW2" s="218"/>
      <c r="VOX2" s="218"/>
      <c r="VOY2" s="218"/>
      <c r="VOZ2" s="218"/>
      <c r="VPA2" s="218"/>
      <c r="VPB2" s="218"/>
      <c r="VPC2" s="218"/>
      <c r="VPD2" s="218"/>
      <c r="VPE2" s="218"/>
      <c r="VPF2" s="218"/>
      <c r="VPG2" s="218"/>
      <c r="VPH2" s="218"/>
      <c r="VPI2" s="218"/>
      <c r="VPJ2" s="218"/>
      <c r="VPK2" s="218"/>
      <c r="VPL2" s="218"/>
      <c r="VPM2" s="218"/>
      <c r="VPN2" s="218"/>
      <c r="VPO2" s="218"/>
      <c r="VPP2" s="218"/>
      <c r="VPQ2" s="218"/>
      <c r="VPR2" s="218"/>
      <c r="VPS2" s="218"/>
      <c r="VPT2" s="218"/>
      <c r="VPU2" s="218"/>
      <c r="VPV2" s="218"/>
      <c r="VPW2" s="218"/>
      <c r="VPX2" s="218"/>
      <c r="VPY2" s="218"/>
      <c r="VPZ2" s="218"/>
      <c r="VQA2" s="218"/>
      <c r="VQB2" s="218"/>
      <c r="VQC2" s="218"/>
      <c r="VQD2" s="218"/>
      <c r="VQE2" s="218"/>
      <c r="VQF2" s="218"/>
      <c r="VQG2" s="218"/>
      <c r="VQH2" s="218"/>
      <c r="VQI2" s="218"/>
      <c r="VQJ2" s="218"/>
      <c r="VQK2" s="218"/>
      <c r="VQL2" s="218"/>
      <c r="VQM2" s="218"/>
      <c r="VQN2" s="218"/>
      <c r="VQO2" s="218"/>
      <c r="VQP2" s="218"/>
      <c r="VQQ2" s="218"/>
      <c r="VQR2" s="218"/>
      <c r="VQS2" s="218"/>
      <c r="VQT2" s="218"/>
      <c r="VQU2" s="218"/>
      <c r="VQV2" s="218"/>
      <c r="VQW2" s="218"/>
      <c r="VQX2" s="218"/>
      <c r="VQY2" s="218"/>
      <c r="VQZ2" s="218"/>
      <c r="VRA2" s="218"/>
      <c r="VRB2" s="218"/>
      <c r="VRC2" s="218"/>
      <c r="VRD2" s="218"/>
      <c r="VRE2" s="218"/>
      <c r="VRF2" s="218"/>
      <c r="VRG2" s="218"/>
      <c r="VRH2" s="218"/>
      <c r="VRI2" s="218"/>
      <c r="VRJ2" s="218"/>
      <c r="VRK2" s="218"/>
      <c r="VRL2" s="218"/>
      <c r="VRM2" s="218"/>
      <c r="VRN2" s="218"/>
      <c r="VRO2" s="218"/>
      <c r="VRP2" s="218"/>
      <c r="VRQ2" s="218"/>
      <c r="VRR2" s="218"/>
      <c r="VRS2" s="218"/>
      <c r="VRT2" s="218"/>
      <c r="VRU2" s="218"/>
      <c r="VRV2" s="218"/>
      <c r="VRW2" s="218"/>
      <c r="VRX2" s="218"/>
      <c r="VRY2" s="218"/>
      <c r="VRZ2" s="218"/>
      <c r="VSA2" s="218"/>
      <c r="VSB2" s="218"/>
      <c r="VSC2" s="218"/>
      <c r="VSD2" s="218"/>
      <c r="VSE2" s="218"/>
      <c r="VSF2" s="218"/>
      <c r="VSG2" s="218"/>
      <c r="VSH2" s="218"/>
      <c r="VSI2" s="218"/>
      <c r="VSJ2" s="218"/>
      <c r="VSK2" s="218"/>
      <c r="VSL2" s="218"/>
      <c r="VSM2" s="218"/>
      <c r="VSN2" s="218"/>
      <c r="VSO2" s="218"/>
      <c r="VSP2" s="218"/>
      <c r="VSQ2" s="218"/>
      <c r="VSR2" s="218"/>
      <c r="VSS2" s="218"/>
      <c r="VST2" s="218"/>
      <c r="VSU2" s="218"/>
      <c r="VSV2" s="218"/>
      <c r="VSW2" s="218"/>
      <c r="VSX2" s="218"/>
      <c r="VSY2" s="218"/>
      <c r="VSZ2" s="218"/>
      <c r="VTA2" s="218"/>
      <c r="VTB2" s="218"/>
      <c r="VTC2" s="218"/>
      <c r="VTD2" s="218"/>
      <c r="VTE2" s="218"/>
      <c r="VTF2" s="218"/>
      <c r="VTG2" s="218"/>
      <c r="VTH2" s="218"/>
      <c r="VTI2" s="218"/>
      <c r="VTJ2" s="218"/>
      <c r="VTK2" s="218"/>
      <c r="VTL2" s="218"/>
      <c r="VTM2" s="218"/>
      <c r="VTN2" s="218"/>
      <c r="VTO2" s="218"/>
      <c r="VTP2" s="218"/>
      <c r="VTQ2" s="218"/>
      <c r="VTR2" s="218"/>
      <c r="VTS2" s="218"/>
      <c r="VTT2" s="218"/>
      <c r="VTU2" s="218"/>
      <c r="VTV2" s="218"/>
      <c r="VTW2" s="218"/>
      <c r="VTX2" s="218"/>
      <c r="VTY2" s="218"/>
      <c r="VTZ2" s="218"/>
      <c r="VUA2" s="218"/>
      <c r="VUB2" s="218"/>
      <c r="VUC2" s="218"/>
      <c r="VUD2" s="218"/>
      <c r="VUE2" s="218"/>
      <c r="VUF2" s="218"/>
      <c r="VUG2" s="218"/>
      <c r="VUH2" s="218"/>
      <c r="VUI2" s="218"/>
      <c r="VUJ2" s="218"/>
      <c r="VUK2" s="218"/>
      <c r="VUL2" s="218"/>
      <c r="VUM2" s="218"/>
      <c r="VUN2" s="218"/>
      <c r="VUO2" s="218"/>
      <c r="VUP2" s="218"/>
      <c r="VUQ2" s="218"/>
      <c r="VUR2" s="218"/>
      <c r="VUS2" s="218"/>
      <c r="VUT2" s="218"/>
      <c r="VUU2" s="218"/>
      <c r="VUV2" s="218"/>
      <c r="VUW2" s="218"/>
      <c r="VUX2" s="218"/>
      <c r="VUY2" s="218"/>
      <c r="VUZ2" s="218"/>
      <c r="VVA2" s="218"/>
      <c r="VVB2" s="218"/>
      <c r="VVC2" s="218"/>
      <c r="VVD2" s="218"/>
      <c r="VVE2" s="218"/>
      <c r="VVF2" s="218"/>
      <c r="VVG2" s="218"/>
      <c r="VVH2" s="218"/>
      <c r="VVI2" s="218"/>
      <c r="VVJ2" s="218"/>
      <c r="VVK2" s="218"/>
      <c r="VVL2" s="218"/>
      <c r="VVM2" s="218"/>
      <c r="VVN2" s="218"/>
      <c r="VVO2" s="218"/>
      <c r="VVP2" s="218"/>
      <c r="VVQ2" s="218"/>
      <c r="VVR2" s="218"/>
      <c r="VVS2" s="218"/>
      <c r="VVT2" s="218"/>
      <c r="VVU2" s="218"/>
      <c r="VVV2" s="218"/>
      <c r="VVW2" s="218"/>
      <c r="VVX2" s="218"/>
      <c r="VVY2" s="218"/>
      <c r="VVZ2" s="218"/>
      <c r="VWA2" s="218"/>
      <c r="VWB2" s="218"/>
      <c r="VWC2" s="218"/>
      <c r="VWD2" s="218"/>
      <c r="VWE2" s="218"/>
      <c r="VWF2" s="218"/>
      <c r="VWG2" s="218"/>
      <c r="VWH2" s="218"/>
      <c r="VWI2" s="218"/>
      <c r="VWJ2" s="218"/>
      <c r="VWK2" s="218"/>
      <c r="VWL2" s="218"/>
      <c r="VWM2" s="218"/>
      <c r="VWN2" s="218"/>
      <c r="VWO2" s="218"/>
      <c r="VWP2" s="218"/>
      <c r="VWQ2" s="218"/>
      <c r="VWR2" s="218"/>
      <c r="VWS2" s="218"/>
      <c r="VWT2" s="218"/>
      <c r="VWU2" s="218"/>
      <c r="VWV2" s="218"/>
      <c r="VWW2" s="218"/>
      <c r="VWX2" s="218"/>
      <c r="VWY2" s="218"/>
      <c r="VWZ2" s="218"/>
      <c r="VXA2" s="218"/>
      <c r="VXB2" s="218"/>
      <c r="VXC2" s="218"/>
      <c r="VXD2" s="218"/>
      <c r="VXE2" s="218"/>
      <c r="VXF2" s="218"/>
      <c r="VXG2" s="218"/>
      <c r="VXH2" s="218"/>
      <c r="VXI2" s="218"/>
      <c r="VXJ2" s="218"/>
      <c r="VXK2" s="218"/>
      <c r="VXL2" s="218"/>
      <c r="VXM2" s="218"/>
      <c r="VXN2" s="218"/>
      <c r="VXO2" s="218"/>
      <c r="VXP2" s="218"/>
      <c r="VXQ2" s="218"/>
      <c r="VXR2" s="218"/>
      <c r="VXS2" s="218"/>
      <c r="VXT2" s="218"/>
      <c r="VXU2" s="218"/>
      <c r="VXV2" s="218"/>
      <c r="VXW2" s="218"/>
      <c r="VXX2" s="218"/>
      <c r="VXY2" s="218"/>
      <c r="VXZ2" s="218"/>
      <c r="VYA2" s="218"/>
      <c r="VYB2" s="218"/>
      <c r="VYC2" s="218"/>
      <c r="VYD2" s="218"/>
      <c r="VYE2" s="218"/>
      <c r="VYF2" s="218"/>
      <c r="VYG2" s="218"/>
      <c r="VYH2" s="218"/>
      <c r="VYI2" s="218"/>
      <c r="VYJ2" s="218"/>
      <c r="VYK2" s="218"/>
      <c r="VYL2" s="218"/>
      <c r="VYM2" s="218"/>
      <c r="VYN2" s="218"/>
      <c r="VYO2" s="218"/>
      <c r="VYP2" s="218"/>
      <c r="VYQ2" s="218"/>
      <c r="VYR2" s="218"/>
      <c r="VYS2" s="218"/>
      <c r="VYT2" s="218"/>
      <c r="VYU2" s="218"/>
      <c r="VYV2" s="218"/>
      <c r="VYW2" s="218"/>
      <c r="VYX2" s="218"/>
      <c r="VYY2" s="218"/>
      <c r="VYZ2" s="218"/>
      <c r="VZA2" s="218"/>
      <c r="VZB2" s="218"/>
      <c r="VZC2" s="218"/>
      <c r="VZD2" s="218"/>
      <c r="VZE2" s="218"/>
      <c r="VZF2" s="218"/>
      <c r="VZG2" s="218"/>
      <c r="VZH2" s="218"/>
      <c r="VZI2" s="218"/>
      <c r="VZJ2" s="218"/>
      <c r="VZK2" s="218"/>
      <c r="VZL2" s="218"/>
      <c r="VZM2" s="218"/>
      <c r="VZN2" s="218"/>
      <c r="VZO2" s="218"/>
      <c r="VZP2" s="218"/>
      <c r="VZQ2" s="218"/>
      <c r="VZR2" s="218"/>
      <c r="VZS2" s="218"/>
      <c r="VZT2" s="218"/>
      <c r="VZU2" s="218"/>
      <c r="VZV2" s="218"/>
      <c r="VZW2" s="218"/>
      <c r="VZX2" s="218"/>
      <c r="VZY2" s="218"/>
      <c r="VZZ2" s="218"/>
      <c r="WAA2" s="218"/>
      <c r="WAB2" s="218"/>
      <c r="WAC2" s="218"/>
      <c r="WAD2" s="218"/>
      <c r="WAE2" s="218"/>
      <c r="WAF2" s="218"/>
      <c r="WAG2" s="218"/>
      <c r="WAH2" s="218"/>
      <c r="WAI2" s="218"/>
      <c r="WAJ2" s="218"/>
      <c r="WAK2" s="218"/>
      <c r="WAL2" s="218"/>
      <c r="WAM2" s="218"/>
      <c r="WAN2" s="218"/>
      <c r="WAO2" s="218"/>
      <c r="WAP2" s="218"/>
      <c r="WAQ2" s="218"/>
      <c r="WAR2" s="218"/>
      <c r="WAS2" s="218"/>
      <c r="WAT2" s="218"/>
      <c r="WAU2" s="218"/>
      <c r="WAV2" s="218"/>
      <c r="WAW2" s="218"/>
      <c r="WAX2" s="218"/>
      <c r="WAY2" s="218"/>
      <c r="WAZ2" s="218"/>
      <c r="WBA2" s="218"/>
      <c r="WBB2" s="218"/>
      <c r="WBC2" s="218"/>
      <c r="WBD2" s="218"/>
      <c r="WBE2" s="218"/>
      <c r="WBF2" s="218"/>
      <c r="WBG2" s="218"/>
      <c r="WBH2" s="218"/>
      <c r="WBI2" s="218"/>
      <c r="WBJ2" s="218"/>
      <c r="WBK2" s="218"/>
      <c r="WBL2" s="218"/>
      <c r="WBM2" s="218"/>
      <c r="WBN2" s="218"/>
      <c r="WBO2" s="218"/>
      <c r="WBP2" s="218"/>
      <c r="WBQ2" s="218"/>
      <c r="WBR2" s="218"/>
      <c r="WBS2" s="218"/>
      <c r="WBT2" s="218"/>
      <c r="WBU2" s="218"/>
      <c r="WBV2" s="218"/>
      <c r="WBW2" s="218"/>
      <c r="WBX2" s="218"/>
      <c r="WBY2" s="218"/>
      <c r="WBZ2" s="218"/>
      <c r="WCA2" s="218"/>
      <c r="WCB2" s="218"/>
      <c r="WCC2" s="218"/>
      <c r="WCD2" s="218"/>
      <c r="WCE2" s="218"/>
      <c r="WCF2" s="218"/>
      <c r="WCG2" s="218"/>
      <c r="WCH2" s="218"/>
      <c r="WCI2" s="218"/>
      <c r="WCJ2" s="218"/>
      <c r="WCK2" s="218"/>
      <c r="WCL2" s="218"/>
      <c r="WCM2" s="218"/>
      <c r="WCN2" s="218"/>
      <c r="WCO2" s="218"/>
      <c r="WCP2" s="218"/>
      <c r="WCQ2" s="218"/>
      <c r="WCR2" s="218"/>
      <c r="WCS2" s="218"/>
      <c r="WCT2" s="218"/>
      <c r="WCU2" s="218"/>
      <c r="WCV2" s="218"/>
      <c r="WCW2" s="218"/>
      <c r="WCX2" s="218"/>
      <c r="WCY2" s="218"/>
      <c r="WCZ2" s="218"/>
      <c r="WDA2" s="218"/>
      <c r="WDB2" s="218"/>
      <c r="WDC2" s="218"/>
      <c r="WDD2" s="218"/>
      <c r="WDE2" s="218"/>
      <c r="WDF2" s="218"/>
      <c r="WDG2" s="218"/>
      <c r="WDH2" s="218"/>
      <c r="WDI2" s="218"/>
      <c r="WDJ2" s="218"/>
      <c r="WDK2" s="218"/>
      <c r="WDL2" s="218"/>
      <c r="WDM2" s="218"/>
      <c r="WDN2" s="218"/>
      <c r="WDO2" s="218"/>
      <c r="WDP2" s="218"/>
      <c r="WDQ2" s="218"/>
      <c r="WDR2" s="218"/>
      <c r="WDS2" s="218"/>
      <c r="WDT2" s="218"/>
      <c r="WDU2" s="218"/>
      <c r="WDV2" s="218"/>
      <c r="WDW2" s="218"/>
      <c r="WDX2" s="218"/>
      <c r="WDY2" s="218"/>
      <c r="WDZ2" s="218"/>
      <c r="WEA2" s="218"/>
      <c r="WEB2" s="218"/>
      <c r="WEC2" s="218"/>
      <c r="WED2" s="218"/>
      <c r="WEE2" s="218"/>
      <c r="WEF2" s="218"/>
      <c r="WEG2" s="218"/>
      <c r="WEH2" s="218"/>
      <c r="WEI2" s="218"/>
      <c r="WEJ2" s="218"/>
      <c r="WEK2" s="218"/>
      <c r="WEL2" s="218"/>
      <c r="WEM2" s="218"/>
      <c r="WEN2" s="218"/>
      <c r="WEO2" s="218"/>
      <c r="WEP2" s="218"/>
      <c r="WEQ2" s="218"/>
      <c r="WER2" s="218"/>
      <c r="WES2" s="218"/>
      <c r="WET2" s="218"/>
      <c r="WEU2" s="218"/>
      <c r="WEV2" s="218"/>
      <c r="WEW2" s="218"/>
      <c r="WEX2" s="218"/>
      <c r="WEY2" s="218"/>
      <c r="WEZ2" s="218"/>
      <c r="WFA2" s="218"/>
      <c r="WFB2" s="218"/>
      <c r="WFC2" s="218"/>
      <c r="WFD2" s="218"/>
      <c r="WFE2" s="218"/>
      <c r="WFF2" s="218"/>
      <c r="WFG2" s="218"/>
      <c r="WFH2" s="218"/>
      <c r="WFI2" s="218"/>
      <c r="WFJ2" s="218"/>
      <c r="WFK2" s="218"/>
      <c r="WFL2" s="218"/>
      <c r="WFM2" s="218"/>
      <c r="WFN2" s="218"/>
      <c r="WFO2" s="218"/>
      <c r="WFP2" s="218"/>
      <c r="WFQ2" s="218"/>
      <c r="WFR2" s="218"/>
      <c r="WFS2" s="218"/>
      <c r="WFT2" s="218"/>
      <c r="WFU2" s="218"/>
      <c r="WFV2" s="218"/>
      <c r="WFW2" s="218"/>
      <c r="WFX2" s="218"/>
      <c r="WFY2" s="218"/>
      <c r="WFZ2" s="218"/>
      <c r="WGA2" s="218"/>
      <c r="WGB2" s="218"/>
      <c r="WGC2" s="218"/>
      <c r="WGD2" s="218"/>
      <c r="WGE2" s="218"/>
      <c r="WGF2" s="218"/>
      <c r="WGG2" s="218"/>
      <c r="WGH2" s="218"/>
      <c r="WGI2" s="218"/>
      <c r="WGJ2" s="218"/>
      <c r="WGK2" s="218"/>
      <c r="WGL2" s="218"/>
      <c r="WGM2" s="218"/>
      <c r="WGN2" s="218"/>
      <c r="WGO2" s="218"/>
      <c r="WGP2" s="218"/>
      <c r="WGQ2" s="218"/>
      <c r="WGR2" s="218"/>
      <c r="WGS2" s="218"/>
      <c r="WGT2" s="218"/>
      <c r="WGU2" s="218"/>
      <c r="WGV2" s="218"/>
      <c r="WGW2" s="218"/>
      <c r="WGX2" s="218"/>
      <c r="WGY2" s="218"/>
      <c r="WGZ2" s="218"/>
      <c r="WHA2" s="218"/>
      <c r="WHB2" s="218"/>
      <c r="WHC2" s="218"/>
      <c r="WHD2" s="218"/>
      <c r="WHE2" s="218"/>
      <c r="WHF2" s="218"/>
      <c r="WHG2" s="218"/>
      <c r="WHH2" s="218"/>
      <c r="WHI2" s="218"/>
      <c r="WHJ2" s="218"/>
      <c r="WHK2" s="218"/>
      <c r="WHL2" s="218"/>
      <c r="WHM2" s="218"/>
      <c r="WHN2" s="218"/>
      <c r="WHO2" s="218"/>
      <c r="WHP2" s="218"/>
      <c r="WHQ2" s="218"/>
      <c r="WHR2" s="218"/>
      <c r="WHS2" s="218"/>
      <c r="WHT2" s="218"/>
      <c r="WHU2" s="218"/>
      <c r="WHV2" s="218"/>
      <c r="WHW2" s="218"/>
      <c r="WHX2" s="218"/>
      <c r="WHY2" s="218"/>
      <c r="WHZ2" s="218"/>
      <c r="WIA2" s="218"/>
      <c r="WIB2" s="218"/>
      <c r="WIC2" s="218"/>
      <c r="WID2" s="218"/>
      <c r="WIE2" s="218"/>
      <c r="WIF2" s="218"/>
      <c r="WIG2" s="218"/>
      <c r="WIH2" s="218"/>
      <c r="WII2" s="218"/>
      <c r="WIJ2" s="218"/>
      <c r="WIK2" s="218"/>
      <c r="WIL2" s="218"/>
      <c r="WIM2" s="218"/>
      <c r="WIN2" s="218"/>
      <c r="WIO2" s="218"/>
      <c r="WIP2" s="218"/>
      <c r="WIQ2" s="218"/>
      <c r="WIR2" s="218"/>
      <c r="WIS2" s="218"/>
      <c r="WIT2" s="218"/>
      <c r="WIU2" s="218"/>
      <c r="WIV2" s="218"/>
      <c r="WIW2" s="218"/>
      <c r="WIX2" s="218"/>
      <c r="WIY2" s="218"/>
      <c r="WIZ2" s="218"/>
      <c r="WJA2" s="218"/>
      <c r="WJB2" s="218"/>
      <c r="WJC2" s="218"/>
      <c r="WJD2" s="218"/>
      <c r="WJE2" s="218"/>
      <c r="WJF2" s="218"/>
      <c r="WJG2" s="218"/>
      <c r="WJH2" s="218"/>
      <c r="WJI2" s="218"/>
      <c r="WJJ2" s="218"/>
      <c r="WJK2" s="218"/>
      <c r="WJL2" s="218"/>
      <c r="WJM2" s="218"/>
      <c r="WJN2" s="218"/>
      <c r="WJO2" s="218"/>
      <c r="WJP2" s="218"/>
      <c r="WJQ2" s="218"/>
      <c r="WJR2" s="218"/>
      <c r="WJS2" s="218"/>
      <c r="WJT2" s="218"/>
      <c r="WJU2" s="218"/>
      <c r="WJV2" s="218"/>
      <c r="WJW2" s="218"/>
      <c r="WJX2" s="218"/>
      <c r="WJY2" s="218"/>
      <c r="WJZ2" s="218"/>
      <c r="WKA2" s="218"/>
      <c r="WKB2" s="218"/>
      <c r="WKC2" s="218"/>
      <c r="WKD2" s="218"/>
      <c r="WKE2" s="218"/>
      <c r="WKF2" s="218"/>
      <c r="WKG2" s="218"/>
      <c r="WKH2" s="218"/>
      <c r="WKI2" s="218"/>
      <c r="WKJ2" s="218"/>
      <c r="WKK2" s="218"/>
      <c r="WKL2" s="218"/>
      <c r="WKM2" s="218"/>
      <c r="WKN2" s="218"/>
      <c r="WKO2" s="218"/>
      <c r="WKP2" s="218"/>
      <c r="WKQ2" s="218"/>
      <c r="WKR2" s="218"/>
      <c r="WKS2" s="218"/>
      <c r="WKT2" s="218"/>
      <c r="WKU2" s="218"/>
      <c r="WKV2" s="218"/>
      <c r="WKW2" s="218"/>
      <c r="WKX2" s="218"/>
      <c r="WKY2" s="218"/>
      <c r="WKZ2" s="218"/>
      <c r="WLA2" s="218"/>
      <c r="WLB2" s="218"/>
      <c r="WLC2" s="218"/>
      <c r="WLD2" s="218"/>
      <c r="WLE2" s="218"/>
      <c r="WLF2" s="218"/>
      <c r="WLG2" s="218"/>
      <c r="WLH2" s="218"/>
      <c r="WLI2" s="218"/>
      <c r="WLJ2" s="218"/>
      <c r="WLK2" s="218"/>
      <c r="WLL2" s="218"/>
      <c r="WLM2" s="218"/>
      <c r="WLN2" s="218"/>
      <c r="WLO2" s="218"/>
      <c r="WLP2" s="218"/>
      <c r="WLQ2" s="218"/>
      <c r="WLR2" s="218"/>
      <c r="WLS2" s="218"/>
      <c r="WLT2" s="218"/>
      <c r="WLU2" s="218"/>
      <c r="WLV2" s="218"/>
      <c r="WLW2" s="218"/>
      <c r="WLX2" s="218"/>
      <c r="WLY2" s="218"/>
      <c r="WLZ2" s="218"/>
      <c r="WMA2" s="218"/>
      <c r="WMB2" s="218"/>
      <c r="WMC2" s="218"/>
      <c r="WMD2" s="218"/>
      <c r="WME2" s="218"/>
      <c r="WMF2" s="218"/>
      <c r="WMG2" s="218"/>
      <c r="WMH2" s="218"/>
      <c r="WMI2" s="218"/>
      <c r="WMJ2" s="218"/>
      <c r="WMK2" s="218"/>
      <c r="WML2" s="218"/>
      <c r="WMM2" s="218"/>
      <c r="WMN2" s="218"/>
      <c r="WMO2" s="218"/>
      <c r="WMP2" s="218"/>
      <c r="WMQ2" s="218"/>
      <c r="WMR2" s="218"/>
      <c r="WMS2" s="218"/>
      <c r="WMT2" s="218"/>
      <c r="WMU2" s="218"/>
      <c r="WMV2" s="218"/>
      <c r="WMW2" s="218"/>
      <c r="WMX2" s="218"/>
      <c r="WMY2" s="218"/>
      <c r="WMZ2" s="218"/>
      <c r="WNA2" s="218"/>
      <c r="WNB2" s="218"/>
      <c r="WNC2" s="218"/>
      <c r="WND2" s="218"/>
      <c r="WNE2" s="218"/>
      <c r="WNF2" s="218"/>
      <c r="WNG2" s="218"/>
      <c r="WNH2" s="218"/>
      <c r="WNI2" s="218"/>
      <c r="WNJ2" s="218"/>
      <c r="WNK2" s="218"/>
      <c r="WNL2" s="218"/>
      <c r="WNM2" s="218"/>
      <c r="WNN2" s="218"/>
      <c r="WNO2" s="218"/>
      <c r="WNP2" s="218"/>
      <c r="WNQ2" s="218"/>
      <c r="WNR2" s="218"/>
      <c r="WNS2" s="218"/>
      <c r="WNT2" s="218"/>
      <c r="WNU2" s="218"/>
      <c r="WNV2" s="218"/>
      <c r="WNW2" s="218"/>
      <c r="WNX2" s="218"/>
      <c r="WNY2" s="218"/>
      <c r="WNZ2" s="218"/>
      <c r="WOA2" s="218"/>
      <c r="WOB2" s="218"/>
      <c r="WOC2" s="218"/>
      <c r="WOD2" s="218"/>
      <c r="WOE2" s="218"/>
      <c r="WOF2" s="218"/>
      <c r="WOG2" s="218"/>
      <c r="WOH2" s="218"/>
      <c r="WOI2" s="218"/>
      <c r="WOJ2" s="218"/>
      <c r="WOK2" s="218"/>
      <c r="WOL2" s="218"/>
      <c r="WOM2" s="218"/>
      <c r="WON2" s="218"/>
      <c r="WOO2" s="218"/>
      <c r="WOP2" s="218"/>
      <c r="WOQ2" s="218"/>
      <c r="WOR2" s="218"/>
      <c r="WOS2" s="218"/>
      <c r="WOT2" s="218"/>
      <c r="WOU2" s="218"/>
      <c r="WOV2" s="218"/>
      <c r="WOW2" s="218"/>
      <c r="WOX2" s="218"/>
      <c r="WOY2" s="218"/>
      <c r="WOZ2" s="218"/>
      <c r="WPA2" s="218"/>
      <c r="WPB2" s="218"/>
      <c r="WPC2" s="218"/>
      <c r="WPD2" s="218"/>
      <c r="WPE2" s="218"/>
      <c r="WPF2" s="218"/>
      <c r="WPG2" s="218"/>
      <c r="WPH2" s="218"/>
      <c r="WPI2" s="218"/>
      <c r="WPJ2" s="218"/>
      <c r="WPK2" s="218"/>
      <c r="WPL2" s="218"/>
      <c r="WPM2" s="218"/>
      <c r="WPN2" s="218"/>
      <c r="WPO2" s="218"/>
      <c r="WPP2" s="218"/>
      <c r="WPQ2" s="218"/>
      <c r="WPR2" s="218"/>
      <c r="WPS2" s="218"/>
      <c r="WPT2" s="218"/>
      <c r="WPU2" s="218"/>
      <c r="WPV2" s="218"/>
      <c r="WPW2" s="218"/>
      <c r="WPX2" s="218"/>
      <c r="WPY2" s="218"/>
      <c r="WPZ2" s="218"/>
      <c r="WQA2" s="218"/>
      <c r="WQB2" s="218"/>
      <c r="WQC2" s="218"/>
      <c r="WQD2" s="218"/>
      <c r="WQE2" s="218"/>
      <c r="WQF2" s="218"/>
      <c r="WQG2" s="218"/>
      <c r="WQH2" s="218"/>
      <c r="WQI2" s="218"/>
      <c r="WQJ2" s="218"/>
      <c r="WQK2" s="218"/>
      <c r="WQL2" s="218"/>
      <c r="WQM2" s="218"/>
      <c r="WQN2" s="218"/>
      <c r="WQO2" s="218"/>
      <c r="WQP2" s="218"/>
      <c r="WQQ2" s="218"/>
      <c r="WQR2" s="218"/>
      <c r="WQS2" s="218"/>
      <c r="WQT2" s="218"/>
      <c r="WQU2" s="218"/>
      <c r="WQV2" s="218"/>
      <c r="WQW2" s="218"/>
      <c r="WQX2" s="218"/>
      <c r="WQY2" s="218"/>
      <c r="WQZ2" s="218"/>
      <c r="WRA2" s="218"/>
      <c r="WRB2" s="218"/>
      <c r="WRC2" s="218"/>
      <c r="WRD2" s="218"/>
      <c r="WRE2" s="218"/>
      <c r="WRF2" s="218"/>
      <c r="WRG2" s="218"/>
      <c r="WRH2" s="218"/>
      <c r="WRI2" s="218"/>
      <c r="WRJ2" s="218"/>
      <c r="WRK2" s="218"/>
      <c r="WRL2" s="218"/>
      <c r="WRM2" s="218"/>
      <c r="WRN2" s="218"/>
      <c r="WRO2" s="218"/>
      <c r="WRP2" s="218"/>
      <c r="WRQ2" s="218"/>
      <c r="WRR2" s="218"/>
      <c r="WRS2" s="218"/>
      <c r="WRT2" s="218"/>
      <c r="WRU2" s="218"/>
      <c r="WRV2" s="218"/>
      <c r="WRW2" s="218"/>
      <c r="WRX2" s="218"/>
      <c r="WRY2" s="218"/>
      <c r="WRZ2" s="218"/>
      <c r="WSA2" s="218"/>
      <c r="WSB2" s="218"/>
      <c r="WSC2" s="218"/>
      <c r="WSD2" s="218"/>
      <c r="WSE2" s="218"/>
      <c r="WSF2" s="218"/>
      <c r="WSG2" s="218"/>
      <c r="WSH2" s="218"/>
      <c r="WSI2" s="218"/>
      <c r="WSJ2" s="218"/>
      <c r="WSK2" s="218"/>
      <c r="WSL2" s="218"/>
      <c r="WSM2" s="218"/>
      <c r="WSN2" s="218"/>
      <c r="WSO2" s="218"/>
      <c r="WSP2" s="218"/>
      <c r="WSQ2" s="218"/>
      <c r="WSR2" s="218"/>
      <c r="WSS2" s="218"/>
      <c r="WST2" s="218"/>
      <c r="WSU2" s="218"/>
      <c r="WSV2" s="218"/>
      <c r="WSW2" s="218"/>
      <c r="WSX2" s="218"/>
      <c r="WSY2" s="218"/>
      <c r="WSZ2" s="218"/>
      <c r="WTA2" s="218"/>
      <c r="WTB2" s="218"/>
      <c r="WTC2" s="218"/>
      <c r="WTD2" s="218"/>
      <c r="WTE2" s="218"/>
      <c r="WTF2" s="218"/>
      <c r="WTG2" s="218"/>
      <c r="WTH2" s="218"/>
      <c r="WTI2" s="218"/>
      <c r="WTJ2" s="218"/>
      <c r="WTK2" s="218"/>
      <c r="WTL2" s="218"/>
      <c r="WTM2" s="218"/>
      <c r="WTN2" s="218"/>
      <c r="WTO2" s="218"/>
      <c r="WTP2" s="218"/>
      <c r="WTQ2" s="218"/>
      <c r="WTR2" s="218"/>
      <c r="WTS2" s="218"/>
      <c r="WTT2" s="218"/>
      <c r="WTU2" s="218"/>
      <c r="WTV2" s="218"/>
      <c r="WTW2" s="218"/>
      <c r="WTX2" s="218"/>
      <c r="WTY2" s="218"/>
      <c r="WTZ2" s="218"/>
      <c r="WUA2" s="218"/>
      <c r="WUB2" s="218"/>
      <c r="WUC2" s="218"/>
      <c r="WUD2" s="218"/>
      <c r="WUE2" s="218"/>
      <c r="WUF2" s="218"/>
      <c r="WUG2" s="218"/>
      <c r="WUH2" s="218"/>
      <c r="WUI2" s="218"/>
      <c r="WUJ2" s="218"/>
      <c r="WUK2" s="218"/>
      <c r="WUL2" s="218"/>
      <c r="WUM2" s="218"/>
      <c r="WUN2" s="218"/>
      <c r="WUO2" s="218"/>
      <c r="WUP2" s="218"/>
      <c r="WUQ2" s="218"/>
      <c r="WUR2" s="218"/>
      <c r="WUS2" s="218"/>
      <c r="WUT2" s="218"/>
      <c r="WUU2" s="218"/>
      <c r="WUV2" s="218"/>
      <c r="WUW2" s="218"/>
      <c r="WUX2" s="218"/>
      <c r="WUY2" s="218"/>
      <c r="WUZ2" s="218"/>
      <c r="WVA2" s="218"/>
      <c r="WVB2" s="218"/>
      <c r="WVC2" s="218"/>
      <c r="WVD2" s="218"/>
      <c r="WVE2" s="218"/>
      <c r="WVF2" s="218"/>
      <c r="WVG2" s="218"/>
      <c r="WVH2" s="218"/>
      <c r="WVI2" s="218"/>
      <c r="WVJ2" s="218"/>
      <c r="WVK2" s="218"/>
      <c r="WVL2" s="218"/>
      <c r="WVM2" s="218"/>
      <c r="WVN2" s="218"/>
      <c r="WVO2" s="218"/>
      <c r="WVP2" s="218"/>
      <c r="WVQ2" s="218"/>
      <c r="WVR2" s="218"/>
      <c r="WVS2" s="218"/>
      <c r="WVT2" s="218"/>
      <c r="WVU2" s="218"/>
      <c r="WVV2" s="218"/>
      <c r="WVW2" s="218"/>
      <c r="WVX2" s="218"/>
      <c r="WVY2" s="218"/>
      <c r="WVZ2" s="218"/>
      <c r="WWA2" s="218"/>
      <c r="WWB2" s="218"/>
      <c r="WWC2" s="218"/>
      <c r="WWD2" s="218"/>
      <c r="WWE2" s="218"/>
      <c r="WWF2" s="218"/>
      <c r="WWG2" s="218"/>
      <c r="WWH2" s="218"/>
      <c r="WWI2" s="218"/>
      <c r="WWJ2" s="218"/>
      <c r="WWK2" s="218"/>
      <c r="WWL2" s="218"/>
      <c r="WWM2" s="218"/>
      <c r="WWN2" s="218"/>
      <c r="WWO2" s="218"/>
      <c r="WWP2" s="218"/>
      <c r="WWQ2" s="218"/>
      <c r="WWR2" s="218"/>
      <c r="WWS2" s="218"/>
      <c r="WWT2" s="218"/>
      <c r="WWU2" s="218"/>
      <c r="WWV2" s="218"/>
      <c r="WWW2" s="218"/>
      <c r="WWX2" s="218"/>
      <c r="WWY2" s="218"/>
      <c r="WWZ2" s="218"/>
      <c r="WXA2" s="218"/>
      <c r="WXB2" s="218"/>
      <c r="WXC2" s="218"/>
      <c r="WXD2" s="218"/>
      <c r="WXE2" s="218"/>
      <c r="WXF2" s="218"/>
      <c r="WXG2" s="218"/>
      <c r="WXH2" s="218"/>
      <c r="WXI2" s="218"/>
      <c r="WXJ2" s="218"/>
      <c r="WXK2" s="218"/>
      <c r="WXL2" s="218"/>
      <c r="WXM2" s="218"/>
      <c r="WXN2" s="218"/>
      <c r="WXO2" s="218"/>
      <c r="WXP2" s="218"/>
      <c r="WXQ2" s="218"/>
      <c r="WXR2" s="218"/>
      <c r="WXS2" s="218"/>
      <c r="WXT2" s="218"/>
      <c r="WXU2" s="218"/>
      <c r="WXV2" s="218"/>
      <c r="WXW2" s="218"/>
      <c r="WXX2" s="218"/>
      <c r="WXY2" s="218"/>
      <c r="WXZ2" s="218"/>
      <c r="WYA2" s="218"/>
      <c r="WYB2" s="218"/>
      <c r="WYC2" s="218"/>
      <c r="WYD2" s="218"/>
      <c r="WYE2" s="218"/>
      <c r="WYF2" s="218"/>
      <c r="WYG2" s="218"/>
      <c r="WYH2" s="218"/>
      <c r="WYI2" s="218"/>
      <c r="WYJ2" s="218"/>
      <c r="WYK2" s="218"/>
      <c r="WYL2" s="218"/>
      <c r="WYM2" s="218"/>
      <c r="WYN2" s="218"/>
      <c r="WYO2" s="218"/>
      <c r="WYP2" s="218"/>
      <c r="WYQ2" s="218"/>
      <c r="WYR2" s="218"/>
      <c r="WYS2" s="218"/>
      <c r="WYT2" s="218"/>
      <c r="WYU2" s="218"/>
      <c r="WYV2" s="218"/>
      <c r="WYW2" s="218"/>
      <c r="WYX2" s="218"/>
      <c r="WYY2" s="218"/>
      <c r="WYZ2" s="218"/>
      <c r="WZA2" s="218"/>
      <c r="WZB2" s="218"/>
      <c r="WZC2" s="218"/>
      <c r="WZD2" s="218"/>
      <c r="WZE2" s="218"/>
      <c r="WZF2" s="218"/>
      <c r="WZG2" s="218"/>
      <c r="WZH2" s="218"/>
      <c r="WZI2" s="218"/>
      <c r="WZJ2" s="218"/>
      <c r="WZK2" s="218"/>
      <c r="WZL2" s="218"/>
      <c r="WZM2" s="218"/>
      <c r="WZN2" s="218"/>
      <c r="WZO2" s="218"/>
      <c r="WZP2" s="218"/>
      <c r="WZQ2" s="218"/>
      <c r="WZR2" s="218"/>
      <c r="WZS2" s="218"/>
      <c r="WZT2" s="218"/>
      <c r="WZU2" s="218"/>
      <c r="WZV2" s="218"/>
      <c r="WZW2" s="218"/>
      <c r="WZX2" s="218"/>
      <c r="WZY2" s="218"/>
      <c r="WZZ2" s="218"/>
      <c r="XAA2" s="218"/>
      <c r="XAB2" s="218"/>
      <c r="XAC2" s="218"/>
      <c r="XAD2" s="218"/>
      <c r="XAE2" s="218"/>
      <c r="XAF2" s="218"/>
      <c r="XAG2" s="218"/>
      <c r="XAH2" s="218"/>
      <c r="XAI2" s="218"/>
      <c r="XAJ2" s="218"/>
      <c r="XAK2" s="218"/>
      <c r="XAL2" s="218"/>
      <c r="XAM2" s="218"/>
      <c r="XAN2" s="218"/>
      <c r="XAO2" s="218"/>
      <c r="XAP2" s="218"/>
      <c r="XAQ2" s="218"/>
      <c r="XAR2" s="218"/>
      <c r="XAS2" s="218"/>
      <c r="XAT2" s="218"/>
      <c r="XAU2" s="218"/>
      <c r="XAV2" s="218"/>
      <c r="XAW2" s="218"/>
      <c r="XAX2" s="218"/>
      <c r="XAY2" s="218"/>
      <c r="XAZ2" s="218"/>
      <c r="XBA2" s="218"/>
      <c r="XBB2" s="218"/>
      <c r="XBC2" s="218"/>
      <c r="XBD2" s="218"/>
      <c r="XBE2" s="218"/>
      <c r="XBF2" s="218"/>
      <c r="XBG2" s="218"/>
      <c r="XBH2" s="218"/>
      <c r="XBI2" s="218"/>
      <c r="XBJ2" s="218"/>
      <c r="XBK2" s="218"/>
      <c r="XBL2" s="218"/>
      <c r="XBM2" s="218"/>
      <c r="XBN2" s="218"/>
      <c r="XBO2" s="218"/>
      <c r="XBP2" s="218"/>
      <c r="XBQ2" s="218"/>
      <c r="XBR2" s="218"/>
      <c r="XBS2" s="218"/>
      <c r="XBT2" s="218"/>
      <c r="XBU2" s="218"/>
      <c r="XBV2" s="218"/>
      <c r="XBW2" s="218"/>
      <c r="XBX2" s="218"/>
      <c r="XBY2" s="218"/>
      <c r="XBZ2" s="218"/>
      <c r="XCA2" s="218"/>
      <c r="XCB2" s="218"/>
      <c r="XCC2" s="218"/>
      <c r="XCD2" s="218"/>
      <c r="XCE2" s="218"/>
      <c r="XCF2" s="218"/>
      <c r="XCG2" s="218"/>
      <c r="XCH2" s="218"/>
      <c r="XCI2" s="218"/>
      <c r="XCJ2" s="218"/>
      <c r="XCK2" s="218"/>
      <c r="XCL2" s="218"/>
      <c r="XCM2" s="218"/>
      <c r="XCN2" s="218"/>
      <c r="XCO2" s="218"/>
      <c r="XCP2" s="218"/>
      <c r="XCQ2" s="218"/>
      <c r="XCR2" s="218"/>
      <c r="XCS2" s="218"/>
      <c r="XCT2" s="218"/>
      <c r="XCU2" s="218"/>
      <c r="XCV2" s="218"/>
      <c r="XCW2" s="218"/>
      <c r="XCX2" s="218"/>
      <c r="XCY2" s="218"/>
      <c r="XCZ2" s="218"/>
      <c r="XDA2" s="218"/>
      <c r="XDB2" s="218"/>
      <c r="XDC2" s="218"/>
      <c r="XDD2" s="218"/>
      <c r="XDE2" s="218"/>
      <c r="XDF2" s="218"/>
      <c r="XDG2" s="218"/>
      <c r="XDH2" s="218"/>
      <c r="XDI2" s="218"/>
      <c r="XDJ2" s="218"/>
      <c r="XDK2" s="218"/>
      <c r="XDL2" s="218"/>
      <c r="XDM2" s="218"/>
      <c r="XDN2" s="218"/>
      <c r="XDO2" s="218"/>
      <c r="XDP2" s="218"/>
      <c r="XDQ2" s="218"/>
      <c r="XDR2" s="218"/>
      <c r="XDS2" s="218"/>
      <c r="XDT2" s="218"/>
      <c r="XDU2" s="218"/>
      <c r="XDV2" s="218"/>
      <c r="XDW2" s="218"/>
      <c r="XDX2" s="218"/>
      <c r="XDY2" s="218"/>
      <c r="XDZ2" s="218"/>
      <c r="XEA2" s="218"/>
      <c r="XEB2" s="218"/>
      <c r="XEC2" s="218"/>
      <c r="XED2" s="218"/>
      <c r="XEE2" s="218"/>
      <c r="XEF2" s="218"/>
      <c r="XEG2" s="218"/>
      <c r="XEH2" s="218"/>
      <c r="XEI2" s="218"/>
      <c r="XEJ2" s="218"/>
      <c r="XEK2" s="218"/>
      <c r="XEL2" s="218"/>
      <c r="XEM2" s="218"/>
      <c r="XEN2" s="218"/>
      <c r="XEO2" s="218"/>
      <c r="XEP2" s="218"/>
      <c r="XEQ2" s="218"/>
      <c r="XER2" s="218"/>
      <c r="XES2" s="218"/>
      <c r="XET2" s="218"/>
      <c r="XEU2" s="218"/>
      <c r="XEV2" s="218"/>
      <c r="XEW2" s="218"/>
      <c r="XEX2" s="218"/>
      <c r="XEY2" s="218"/>
    </row>
    <row r="3" s="216" customFormat="1" ht="18.75" spans="1:16379">
      <c r="A3" s="225" t="s">
        <v>760</v>
      </c>
      <c r="B3" s="226"/>
      <c r="C3" s="226"/>
      <c r="D3" s="226"/>
      <c r="E3" s="226"/>
      <c r="F3" s="227"/>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18"/>
      <c r="EB3" s="218"/>
      <c r="EC3" s="218"/>
      <c r="ED3" s="218"/>
      <c r="EE3" s="218"/>
      <c r="EF3" s="218"/>
      <c r="EG3" s="218"/>
      <c r="EH3" s="218"/>
      <c r="EI3" s="218"/>
      <c r="EJ3" s="218"/>
      <c r="EK3" s="218"/>
      <c r="EL3" s="218"/>
      <c r="EM3" s="218"/>
      <c r="EN3" s="218"/>
      <c r="EO3" s="218"/>
      <c r="EP3" s="218"/>
      <c r="EQ3" s="218"/>
      <c r="ER3" s="218"/>
      <c r="ES3" s="218"/>
      <c r="ET3" s="218"/>
      <c r="EU3" s="218"/>
      <c r="EV3" s="218"/>
      <c r="EW3" s="218"/>
      <c r="EX3" s="218"/>
      <c r="EY3" s="218"/>
      <c r="EZ3" s="218"/>
      <c r="FA3" s="218"/>
      <c r="FB3" s="218"/>
      <c r="FC3" s="218"/>
      <c r="FD3" s="218"/>
      <c r="FE3" s="218"/>
      <c r="FF3" s="218"/>
      <c r="FG3" s="218"/>
      <c r="FH3" s="218"/>
      <c r="FI3" s="218"/>
      <c r="FJ3" s="218"/>
      <c r="FK3" s="218"/>
      <c r="FL3" s="218"/>
      <c r="FM3" s="218"/>
      <c r="FN3" s="218"/>
      <c r="FO3" s="218"/>
      <c r="FP3" s="218"/>
      <c r="FQ3" s="218"/>
      <c r="FR3" s="218"/>
      <c r="FS3" s="218"/>
      <c r="FT3" s="218"/>
      <c r="FU3" s="218"/>
      <c r="FV3" s="218"/>
      <c r="FW3" s="218"/>
      <c r="FX3" s="218"/>
      <c r="FY3" s="218"/>
      <c r="FZ3" s="218"/>
      <c r="GA3" s="218"/>
      <c r="GB3" s="218"/>
      <c r="GC3" s="218"/>
      <c r="GD3" s="218"/>
      <c r="GE3" s="218"/>
      <c r="GF3" s="218"/>
      <c r="GG3" s="218"/>
      <c r="GH3" s="218"/>
      <c r="GI3" s="218"/>
      <c r="GJ3" s="218"/>
      <c r="GK3" s="218"/>
      <c r="GL3" s="218"/>
      <c r="GM3" s="218"/>
      <c r="GN3" s="218"/>
      <c r="GO3" s="218"/>
      <c r="GP3" s="218"/>
      <c r="GQ3" s="218"/>
      <c r="GR3" s="218"/>
      <c r="GS3" s="218"/>
      <c r="GT3" s="218"/>
      <c r="GU3" s="218"/>
      <c r="GV3" s="218"/>
      <c r="GW3" s="218"/>
      <c r="GX3" s="218"/>
      <c r="GY3" s="218"/>
      <c r="GZ3" s="218"/>
      <c r="HA3" s="218"/>
      <c r="HB3" s="218"/>
      <c r="HC3" s="218"/>
      <c r="HD3" s="218"/>
      <c r="HE3" s="218"/>
      <c r="HF3" s="218"/>
      <c r="HG3" s="218"/>
      <c r="HH3" s="218"/>
      <c r="HI3" s="218"/>
      <c r="HJ3" s="218"/>
      <c r="HK3" s="218"/>
      <c r="HL3" s="218"/>
      <c r="HM3" s="218"/>
      <c r="HN3" s="218"/>
      <c r="HO3" s="218"/>
      <c r="HP3" s="218"/>
      <c r="HQ3" s="218"/>
      <c r="HR3" s="218"/>
      <c r="HS3" s="218"/>
      <c r="HT3" s="218"/>
      <c r="HU3" s="218"/>
      <c r="HV3" s="218"/>
      <c r="HW3" s="218"/>
      <c r="HX3" s="218"/>
      <c r="HY3" s="218"/>
      <c r="HZ3" s="218"/>
      <c r="IA3" s="218"/>
      <c r="IB3" s="218"/>
      <c r="IC3" s="218"/>
      <c r="ID3" s="218"/>
      <c r="IE3" s="218"/>
      <c r="IF3" s="218"/>
      <c r="IG3" s="218"/>
      <c r="IH3" s="218"/>
      <c r="II3" s="218"/>
      <c r="IJ3" s="218"/>
      <c r="IK3" s="218"/>
      <c r="IL3" s="218"/>
      <c r="IM3" s="218"/>
      <c r="IN3" s="218"/>
      <c r="IO3" s="218"/>
      <c r="IP3" s="218"/>
      <c r="IQ3" s="218"/>
      <c r="IR3" s="218"/>
      <c r="IS3" s="218"/>
      <c r="IT3" s="218"/>
      <c r="IU3" s="218"/>
      <c r="IV3" s="218"/>
      <c r="IW3" s="218"/>
      <c r="IX3" s="218"/>
      <c r="IY3" s="218"/>
      <c r="IZ3" s="218"/>
      <c r="JA3" s="218"/>
      <c r="JB3" s="218"/>
      <c r="JC3" s="218"/>
      <c r="JD3" s="218"/>
      <c r="JE3" s="218"/>
      <c r="JF3" s="218"/>
      <c r="JG3" s="218"/>
      <c r="JH3" s="218"/>
      <c r="JI3" s="218"/>
      <c r="JJ3" s="218"/>
      <c r="JK3" s="218"/>
      <c r="JL3" s="218"/>
      <c r="JM3" s="218"/>
      <c r="JN3" s="218"/>
      <c r="JO3" s="218"/>
      <c r="JP3" s="218"/>
      <c r="JQ3" s="218"/>
      <c r="JR3" s="218"/>
      <c r="JS3" s="218"/>
      <c r="JT3" s="218"/>
      <c r="JU3" s="218"/>
      <c r="JV3" s="218"/>
      <c r="JW3" s="218"/>
      <c r="JX3" s="218"/>
      <c r="JY3" s="218"/>
      <c r="JZ3" s="218"/>
      <c r="KA3" s="218"/>
      <c r="KB3" s="218"/>
      <c r="KC3" s="218"/>
      <c r="KD3" s="218"/>
      <c r="KE3" s="218"/>
      <c r="KF3" s="218"/>
      <c r="KG3" s="218"/>
      <c r="KH3" s="218"/>
      <c r="KI3" s="218"/>
      <c r="KJ3" s="218"/>
      <c r="KK3" s="218"/>
      <c r="KL3" s="218"/>
      <c r="KM3" s="218"/>
      <c r="KN3" s="218"/>
      <c r="KO3" s="218"/>
      <c r="KP3" s="218"/>
      <c r="KQ3" s="218"/>
      <c r="KR3" s="218"/>
      <c r="KS3" s="218"/>
      <c r="KT3" s="218"/>
      <c r="KU3" s="218"/>
      <c r="KV3" s="218"/>
      <c r="KW3" s="218"/>
      <c r="KX3" s="218"/>
      <c r="KY3" s="218"/>
      <c r="KZ3" s="218"/>
      <c r="LA3" s="218"/>
      <c r="LB3" s="218"/>
      <c r="LC3" s="218"/>
      <c r="LD3" s="218"/>
      <c r="LE3" s="218"/>
      <c r="LF3" s="218"/>
      <c r="LG3" s="218"/>
      <c r="LH3" s="218"/>
      <c r="LI3" s="218"/>
      <c r="LJ3" s="218"/>
      <c r="LK3" s="218"/>
      <c r="LL3" s="218"/>
      <c r="LM3" s="218"/>
      <c r="LN3" s="218"/>
      <c r="LO3" s="218"/>
      <c r="LP3" s="218"/>
      <c r="LQ3" s="218"/>
      <c r="LR3" s="218"/>
      <c r="LS3" s="218"/>
      <c r="LT3" s="218"/>
      <c r="LU3" s="218"/>
      <c r="LV3" s="218"/>
      <c r="LW3" s="218"/>
      <c r="LX3" s="218"/>
      <c r="LY3" s="218"/>
      <c r="LZ3" s="218"/>
      <c r="MA3" s="218"/>
      <c r="MB3" s="218"/>
      <c r="MC3" s="218"/>
      <c r="MD3" s="218"/>
      <c r="ME3" s="218"/>
      <c r="MF3" s="218"/>
      <c r="MG3" s="218"/>
      <c r="MH3" s="218"/>
      <c r="MI3" s="218"/>
      <c r="MJ3" s="218"/>
      <c r="MK3" s="218"/>
      <c r="ML3" s="218"/>
      <c r="MM3" s="218"/>
      <c r="MN3" s="218"/>
      <c r="MO3" s="218"/>
      <c r="MP3" s="218"/>
      <c r="MQ3" s="218"/>
      <c r="MR3" s="218"/>
      <c r="MS3" s="218"/>
      <c r="MT3" s="218"/>
      <c r="MU3" s="218"/>
      <c r="MV3" s="218"/>
      <c r="MW3" s="218"/>
      <c r="MX3" s="218"/>
      <c r="MY3" s="218"/>
      <c r="MZ3" s="218"/>
      <c r="NA3" s="218"/>
      <c r="NB3" s="218"/>
      <c r="NC3" s="218"/>
      <c r="ND3" s="218"/>
      <c r="NE3" s="218"/>
      <c r="NF3" s="218"/>
      <c r="NG3" s="218"/>
      <c r="NH3" s="218"/>
      <c r="NI3" s="218"/>
      <c r="NJ3" s="218"/>
      <c r="NK3" s="218"/>
      <c r="NL3" s="218"/>
      <c r="NM3" s="218"/>
      <c r="NN3" s="218"/>
      <c r="NO3" s="218"/>
      <c r="NP3" s="218"/>
      <c r="NQ3" s="218"/>
      <c r="NR3" s="218"/>
      <c r="NS3" s="218"/>
      <c r="NT3" s="218"/>
      <c r="NU3" s="218"/>
      <c r="NV3" s="218"/>
      <c r="NW3" s="218"/>
      <c r="NX3" s="218"/>
      <c r="NY3" s="218"/>
      <c r="NZ3" s="218"/>
      <c r="OA3" s="218"/>
      <c r="OB3" s="218"/>
      <c r="OC3" s="218"/>
      <c r="OD3" s="218"/>
      <c r="OE3" s="218"/>
      <c r="OF3" s="218"/>
      <c r="OG3" s="218"/>
      <c r="OH3" s="218"/>
      <c r="OI3" s="218"/>
      <c r="OJ3" s="218"/>
      <c r="OK3" s="218"/>
      <c r="OL3" s="218"/>
      <c r="OM3" s="218"/>
      <c r="ON3" s="218"/>
      <c r="OO3" s="218"/>
      <c r="OP3" s="218"/>
      <c r="OQ3" s="218"/>
      <c r="OR3" s="218"/>
      <c r="OS3" s="218"/>
      <c r="OT3" s="218"/>
      <c r="OU3" s="218"/>
      <c r="OV3" s="218"/>
      <c r="OW3" s="218"/>
      <c r="OX3" s="218"/>
      <c r="OY3" s="218"/>
      <c r="OZ3" s="218"/>
      <c r="PA3" s="218"/>
      <c r="PB3" s="218"/>
      <c r="PC3" s="218"/>
      <c r="PD3" s="218"/>
      <c r="PE3" s="218"/>
      <c r="PF3" s="218"/>
      <c r="PG3" s="218"/>
      <c r="PH3" s="218"/>
      <c r="PI3" s="218"/>
      <c r="PJ3" s="218"/>
      <c r="PK3" s="218"/>
      <c r="PL3" s="218"/>
      <c r="PM3" s="218"/>
      <c r="PN3" s="218"/>
      <c r="PO3" s="218"/>
      <c r="PP3" s="218"/>
      <c r="PQ3" s="218"/>
      <c r="PR3" s="218"/>
      <c r="PS3" s="218"/>
      <c r="PT3" s="218"/>
      <c r="PU3" s="218"/>
      <c r="PV3" s="218"/>
      <c r="PW3" s="218"/>
      <c r="PX3" s="218"/>
      <c r="PY3" s="218"/>
      <c r="PZ3" s="218"/>
      <c r="QA3" s="218"/>
      <c r="QB3" s="218"/>
      <c r="QC3" s="218"/>
      <c r="QD3" s="218"/>
      <c r="QE3" s="218"/>
      <c r="QF3" s="218"/>
      <c r="QG3" s="218"/>
      <c r="QH3" s="218"/>
      <c r="QI3" s="218"/>
      <c r="QJ3" s="218"/>
      <c r="QK3" s="218"/>
      <c r="QL3" s="218"/>
      <c r="QM3" s="218"/>
      <c r="QN3" s="218"/>
      <c r="QO3" s="218"/>
      <c r="QP3" s="218"/>
      <c r="QQ3" s="218"/>
      <c r="QR3" s="218"/>
      <c r="QS3" s="218"/>
      <c r="QT3" s="218"/>
      <c r="QU3" s="218"/>
      <c r="QV3" s="218"/>
      <c r="QW3" s="218"/>
      <c r="QX3" s="218"/>
      <c r="QY3" s="218"/>
      <c r="QZ3" s="218"/>
      <c r="RA3" s="218"/>
      <c r="RB3" s="218"/>
      <c r="RC3" s="218"/>
      <c r="RD3" s="218"/>
      <c r="RE3" s="218"/>
      <c r="RF3" s="218"/>
      <c r="RG3" s="218"/>
      <c r="RH3" s="218"/>
      <c r="RI3" s="218"/>
      <c r="RJ3" s="218"/>
      <c r="RK3" s="218"/>
      <c r="RL3" s="218"/>
      <c r="RM3" s="218"/>
      <c r="RN3" s="218"/>
      <c r="RO3" s="218"/>
      <c r="RP3" s="218"/>
      <c r="RQ3" s="218"/>
      <c r="RR3" s="218"/>
      <c r="RS3" s="218"/>
      <c r="RT3" s="218"/>
      <c r="RU3" s="218"/>
      <c r="RV3" s="218"/>
      <c r="RW3" s="218"/>
      <c r="RX3" s="218"/>
      <c r="RY3" s="218"/>
      <c r="RZ3" s="218"/>
      <c r="SA3" s="218"/>
      <c r="SB3" s="218"/>
      <c r="SC3" s="218"/>
      <c r="SD3" s="218"/>
      <c r="SE3" s="218"/>
      <c r="SF3" s="218"/>
      <c r="SG3" s="218"/>
      <c r="SH3" s="218"/>
      <c r="SI3" s="218"/>
      <c r="SJ3" s="218"/>
      <c r="SK3" s="218"/>
      <c r="SL3" s="218"/>
      <c r="SM3" s="218"/>
      <c r="SN3" s="218"/>
      <c r="SO3" s="218"/>
      <c r="SP3" s="218"/>
      <c r="SQ3" s="218"/>
      <c r="SR3" s="218"/>
      <c r="SS3" s="218"/>
      <c r="ST3" s="218"/>
      <c r="SU3" s="218"/>
      <c r="SV3" s="218"/>
      <c r="SW3" s="218"/>
      <c r="SX3" s="218"/>
      <c r="SY3" s="218"/>
      <c r="SZ3" s="218"/>
      <c r="TA3" s="218"/>
      <c r="TB3" s="218"/>
      <c r="TC3" s="218"/>
      <c r="TD3" s="218"/>
      <c r="TE3" s="218"/>
      <c r="TF3" s="218"/>
      <c r="TG3" s="218"/>
      <c r="TH3" s="218"/>
      <c r="TI3" s="218"/>
      <c r="TJ3" s="218"/>
      <c r="TK3" s="218"/>
      <c r="TL3" s="218"/>
      <c r="TM3" s="218"/>
      <c r="TN3" s="218"/>
      <c r="TO3" s="218"/>
      <c r="TP3" s="218"/>
      <c r="TQ3" s="218"/>
      <c r="TR3" s="218"/>
      <c r="TS3" s="218"/>
      <c r="TT3" s="218"/>
      <c r="TU3" s="218"/>
      <c r="TV3" s="218"/>
      <c r="TW3" s="218"/>
      <c r="TX3" s="218"/>
      <c r="TY3" s="218"/>
      <c r="TZ3" s="218"/>
      <c r="UA3" s="218"/>
      <c r="UB3" s="218"/>
      <c r="UC3" s="218"/>
      <c r="UD3" s="218"/>
      <c r="UE3" s="218"/>
      <c r="UF3" s="218"/>
      <c r="UG3" s="218"/>
      <c r="UH3" s="218"/>
      <c r="UI3" s="218"/>
      <c r="UJ3" s="218"/>
      <c r="UK3" s="218"/>
      <c r="UL3" s="218"/>
      <c r="UM3" s="218"/>
      <c r="UN3" s="218"/>
      <c r="UO3" s="218"/>
      <c r="UP3" s="218"/>
      <c r="UQ3" s="218"/>
      <c r="UR3" s="218"/>
      <c r="US3" s="218"/>
      <c r="UT3" s="218"/>
      <c r="UU3" s="218"/>
      <c r="UV3" s="218"/>
      <c r="UW3" s="218"/>
      <c r="UX3" s="218"/>
      <c r="UY3" s="218"/>
      <c r="UZ3" s="218"/>
      <c r="VA3" s="218"/>
      <c r="VB3" s="218"/>
      <c r="VC3" s="218"/>
      <c r="VD3" s="218"/>
      <c r="VE3" s="218"/>
      <c r="VF3" s="218"/>
      <c r="VG3" s="218"/>
      <c r="VH3" s="218"/>
      <c r="VI3" s="218"/>
      <c r="VJ3" s="218"/>
      <c r="VK3" s="218"/>
      <c r="VL3" s="218"/>
      <c r="VM3" s="218"/>
      <c r="VN3" s="218"/>
      <c r="VO3" s="218"/>
      <c r="VP3" s="218"/>
      <c r="VQ3" s="218"/>
      <c r="VR3" s="218"/>
      <c r="VS3" s="218"/>
      <c r="VT3" s="218"/>
      <c r="VU3" s="218"/>
      <c r="VV3" s="218"/>
      <c r="VW3" s="218"/>
      <c r="VX3" s="218"/>
      <c r="VY3" s="218"/>
      <c r="VZ3" s="218"/>
      <c r="WA3" s="218"/>
      <c r="WB3" s="218"/>
      <c r="WC3" s="218"/>
      <c r="WD3" s="218"/>
      <c r="WE3" s="218"/>
      <c r="WF3" s="218"/>
      <c r="WG3" s="218"/>
      <c r="WH3" s="218"/>
      <c r="WI3" s="218"/>
      <c r="WJ3" s="218"/>
      <c r="WK3" s="218"/>
      <c r="WL3" s="218"/>
      <c r="WM3" s="218"/>
      <c r="WN3" s="218"/>
      <c r="WO3" s="218"/>
      <c r="WP3" s="218"/>
      <c r="WQ3" s="218"/>
      <c r="WR3" s="218"/>
      <c r="WS3" s="218"/>
      <c r="WT3" s="218"/>
      <c r="WU3" s="218"/>
      <c r="WV3" s="218"/>
      <c r="WW3" s="218"/>
      <c r="WX3" s="218"/>
      <c r="WY3" s="218"/>
      <c r="WZ3" s="218"/>
      <c r="XA3" s="218"/>
      <c r="XB3" s="218"/>
      <c r="XC3" s="218"/>
      <c r="XD3" s="218"/>
      <c r="XE3" s="218"/>
      <c r="XF3" s="218"/>
      <c r="XG3" s="218"/>
      <c r="XH3" s="218"/>
      <c r="XI3" s="218"/>
      <c r="XJ3" s="218"/>
      <c r="XK3" s="218"/>
      <c r="XL3" s="218"/>
      <c r="XM3" s="218"/>
      <c r="XN3" s="218"/>
      <c r="XO3" s="218"/>
      <c r="XP3" s="218"/>
      <c r="XQ3" s="218"/>
      <c r="XR3" s="218"/>
      <c r="XS3" s="218"/>
      <c r="XT3" s="218"/>
      <c r="XU3" s="218"/>
      <c r="XV3" s="218"/>
      <c r="XW3" s="218"/>
      <c r="XX3" s="218"/>
      <c r="XY3" s="218"/>
      <c r="XZ3" s="218"/>
      <c r="YA3" s="218"/>
      <c r="YB3" s="218"/>
      <c r="YC3" s="218"/>
      <c r="YD3" s="218"/>
      <c r="YE3" s="218"/>
      <c r="YF3" s="218"/>
      <c r="YG3" s="218"/>
      <c r="YH3" s="218"/>
      <c r="YI3" s="218"/>
      <c r="YJ3" s="218"/>
      <c r="YK3" s="218"/>
      <c r="YL3" s="218"/>
      <c r="YM3" s="218"/>
      <c r="YN3" s="218"/>
      <c r="YO3" s="218"/>
      <c r="YP3" s="218"/>
      <c r="YQ3" s="218"/>
      <c r="YR3" s="218"/>
      <c r="YS3" s="218"/>
      <c r="YT3" s="218"/>
      <c r="YU3" s="218"/>
      <c r="YV3" s="218"/>
      <c r="YW3" s="218"/>
      <c r="YX3" s="218"/>
      <c r="YY3" s="218"/>
      <c r="YZ3" s="218"/>
      <c r="ZA3" s="218"/>
      <c r="ZB3" s="218"/>
      <c r="ZC3" s="218"/>
      <c r="ZD3" s="218"/>
      <c r="ZE3" s="218"/>
      <c r="ZF3" s="218"/>
      <c r="ZG3" s="218"/>
      <c r="ZH3" s="218"/>
      <c r="ZI3" s="218"/>
      <c r="ZJ3" s="218"/>
      <c r="ZK3" s="218"/>
      <c r="ZL3" s="218"/>
      <c r="ZM3" s="218"/>
      <c r="ZN3" s="218"/>
      <c r="ZO3" s="218"/>
      <c r="ZP3" s="218"/>
      <c r="ZQ3" s="218"/>
      <c r="ZR3" s="218"/>
      <c r="ZS3" s="218"/>
      <c r="ZT3" s="218"/>
      <c r="ZU3" s="218"/>
      <c r="ZV3" s="218"/>
      <c r="ZW3" s="218"/>
      <c r="ZX3" s="218"/>
      <c r="ZY3" s="218"/>
      <c r="ZZ3" s="218"/>
      <c r="AAA3" s="218"/>
      <c r="AAB3" s="218"/>
      <c r="AAC3" s="218"/>
      <c r="AAD3" s="218"/>
      <c r="AAE3" s="218"/>
      <c r="AAF3" s="218"/>
      <c r="AAG3" s="218"/>
      <c r="AAH3" s="218"/>
      <c r="AAI3" s="218"/>
      <c r="AAJ3" s="218"/>
      <c r="AAK3" s="218"/>
      <c r="AAL3" s="218"/>
      <c r="AAM3" s="218"/>
      <c r="AAN3" s="218"/>
      <c r="AAO3" s="218"/>
      <c r="AAP3" s="218"/>
      <c r="AAQ3" s="218"/>
      <c r="AAR3" s="218"/>
      <c r="AAS3" s="218"/>
      <c r="AAT3" s="218"/>
      <c r="AAU3" s="218"/>
      <c r="AAV3" s="218"/>
      <c r="AAW3" s="218"/>
      <c r="AAX3" s="218"/>
      <c r="AAY3" s="218"/>
      <c r="AAZ3" s="218"/>
      <c r="ABA3" s="218"/>
      <c r="ABB3" s="218"/>
      <c r="ABC3" s="218"/>
      <c r="ABD3" s="218"/>
      <c r="ABE3" s="218"/>
      <c r="ABF3" s="218"/>
      <c r="ABG3" s="218"/>
      <c r="ABH3" s="218"/>
      <c r="ABI3" s="218"/>
      <c r="ABJ3" s="218"/>
      <c r="ABK3" s="218"/>
      <c r="ABL3" s="218"/>
      <c r="ABM3" s="218"/>
      <c r="ABN3" s="218"/>
      <c r="ABO3" s="218"/>
      <c r="ABP3" s="218"/>
      <c r="ABQ3" s="218"/>
      <c r="ABR3" s="218"/>
      <c r="ABS3" s="218"/>
      <c r="ABT3" s="218"/>
      <c r="ABU3" s="218"/>
      <c r="ABV3" s="218"/>
      <c r="ABW3" s="218"/>
      <c r="ABX3" s="218"/>
      <c r="ABY3" s="218"/>
      <c r="ABZ3" s="218"/>
      <c r="ACA3" s="218"/>
      <c r="ACB3" s="218"/>
      <c r="ACC3" s="218"/>
      <c r="ACD3" s="218"/>
      <c r="ACE3" s="218"/>
      <c r="ACF3" s="218"/>
      <c r="ACG3" s="218"/>
      <c r="ACH3" s="218"/>
      <c r="ACI3" s="218"/>
      <c r="ACJ3" s="218"/>
      <c r="ACK3" s="218"/>
      <c r="ACL3" s="218"/>
      <c r="ACM3" s="218"/>
      <c r="ACN3" s="218"/>
      <c r="ACO3" s="218"/>
      <c r="ACP3" s="218"/>
      <c r="ACQ3" s="218"/>
      <c r="ACR3" s="218"/>
      <c r="ACS3" s="218"/>
      <c r="ACT3" s="218"/>
      <c r="ACU3" s="218"/>
      <c r="ACV3" s="218"/>
      <c r="ACW3" s="218"/>
      <c r="ACX3" s="218"/>
      <c r="ACY3" s="218"/>
      <c r="ACZ3" s="218"/>
      <c r="ADA3" s="218"/>
      <c r="ADB3" s="218"/>
      <c r="ADC3" s="218"/>
      <c r="ADD3" s="218"/>
      <c r="ADE3" s="218"/>
      <c r="ADF3" s="218"/>
      <c r="ADG3" s="218"/>
      <c r="ADH3" s="218"/>
      <c r="ADI3" s="218"/>
      <c r="ADJ3" s="218"/>
      <c r="ADK3" s="218"/>
      <c r="ADL3" s="218"/>
      <c r="ADM3" s="218"/>
      <c r="ADN3" s="218"/>
      <c r="ADO3" s="218"/>
      <c r="ADP3" s="218"/>
      <c r="ADQ3" s="218"/>
      <c r="ADR3" s="218"/>
      <c r="ADS3" s="218"/>
      <c r="ADT3" s="218"/>
      <c r="ADU3" s="218"/>
      <c r="ADV3" s="218"/>
      <c r="ADW3" s="218"/>
      <c r="ADX3" s="218"/>
      <c r="ADY3" s="218"/>
      <c r="ADZ3" s="218"/>
      <c r="AEA3" s="218"/>
      <c r="AEB3" s="218"/>
      <c r="AEC3" s="218"/>
      <c r="AED3" s="218"/>
      <c r="AEE3" s="218"/>
      <c r="AEF3" s="218"/>
      <c r="AEG3" s="218"/>
      <c r="AEH3" s="218"/>
      <c r="AEI3" s="218"/>
      <c r="AEJ3" s="218"/>
      <c r="AEK3" s="218"/>
      <c r="AEL3" s="218"/>
      <c r="AEM3" s="218"/>
      <c r="AEN3" s="218"/>
      <c r="AEO3" s="218"/>
      <c r="AEP3" s="218"/>
      <c r="AEQ3" s="218"/>
      <c r="AER3" s="218"/>
      <c r="AES3" s="218"/>
      <c r="AET3" s="218"/>
      <c r="AEU3" s="218"/>
      <c r="AEV3" s="218"/>
      <c r="AEW3" s="218"/>
      <c r="AEX3" s="218"/>
      <c r="AEY3" s="218"/>
      <c r="AEZ3" s="218"/>
      <c r="AFA3" s="218"/>
      <c r="AFB3" s="218"/>
      <c r="AFC3" s="218"/>
      <c r="AFD3" s="218"/>
      <c r="AFE3" s="218"/>
      <c r="AFF3" s="218"/>
      <c r="AFG3" s="218"/>
      <c r="AFH3" s="218"/>
      <c r="AFI3" s="218"/>
      <c r="AFJ3" s="218"/>
      <c r="AFK3" s="218"/>
      <c r="AFL3" s="218"/>
      <c r="AFM3" s="218"/>
      <c r="AFN3" s="218"/>
      <c r="AFO3" s="218"/>
      <c r="AFP3" s="218"/>
      <c r="AFQ3" s="218"/>
      <c r="AFR3" s="218"/>
      <c r="AFS3" s="218"/>
      <c r="AFT3" s="218"/>
      <c r="AFU3" s="218"/>
      <c r="AFV3" s="218"/>
      <c r="AFW3" s="218"/>
      <c r="AFX3" s="218"/>
      <c r="AFY3" s="218"/>
      <c r="AFZ3" s="218"/>
      <c r="AGA3" s="218"/>
      <c r="AGB3" s="218"/>
      <c r="AGC3" s="218"/>
      <c r="AGD3" s="218"/>
      <c r="AGE3" s="218"/>
      <c r="AGF3" s="218"/>
      <c r="AGG3" s="218"/>
      <c r="AGH3" s="218"/>
      <c r="AGI3" s="218"/>
      <c r="AGJ3" s="218"/>
      <c r="AGK3" s="218"/>
      <c r="AGL3" s="218"/>
      <c r="AGM3" s="218"/>
      <c r="AGN3" s="218"/>
      <c r="AGO3" s="218"/>
      <c r="AGP3" s="218"/>
      <c r="AGQ3" s="218"/>
      <c r="AGR3" s="218"/>
      <c r="AGS3" s="218"/>
      <c r="AGT3" s="218"/>
      <c r="AGU3" s="218"/>
      <c r="AGV3" s="218"/>
      <c r="AGW3" s="218"/>
      <c r="AGX3" s="218"/>
      <c r="AGY3" s="218"/>
      <c r="AGZ3" s="218"/>
      <c r="AHA3" s="218"/>
      <c r="AHB3" s="218"/>
      <c r="AHC3" s="218"/>
      <c r="AHD3" s="218"/>
      <c r="AHE3" s="218"/>
      <c r="AHF3" s="218"/>
      <c r="AHG3" s="218"/>
      <c r="AHH3" s="218"/>
      <c r="AHI3" s="218"/>
      <c r="AHJ3" s="218"/>
      <c r="AHK3" s="218"/>
      <c r="AHL3" s="218"/>
      <c r="AHM3" s="218"/>
      <c r="AHN3" s="218"/>
      <c r="AHO3" s="218"/>
      <c r="AHP3" s="218"/>
      <c r="AHQ3" s="218"/>
      <c r="AHR3" s="218"/>
      <c r="AHS3" s="218"/>
      <c r="AHT3" s="218"/>
      <c r="AHU3" s="218"/>
      <c r="AHV3" s="218"/>
      <c r="AHW3" s="218"/>
      <c r="AHX3" s="218"/>
      <c r="AHY3" s="218"/>
      <c r="AHZ3" s="218"/>
      <c r="AIA3" s="218"/>
      <c r="AIB3" s="218"/>
      <c r="AIC3" s="218"/>
      <c r="AID3" s="218"/>
      <c r="AIE3" s="218"/>
      <c r="AIF3" s="218"/>
      <c r="AIG3" s="218"/>
      <c r="AIH3" s="218"/>
      <c r="AII3" s="218"/>
      <c r="AIJ3" s="218"/>
      <c r="AIK3" s="218"/>
      <c r="AIL3" s="218"/>
      <c r="AIM3" s="218"/>
      <c r="AIN3" s="218"/>
      <c r="AIO3" s="218"/>
      <c r="AIP3" s="218"/>
      <c r="AIQ3" s="218"/>
      <c r="AIR3" s="218"/>
      <c r="AIS3" s="218"/>
      <c r="AIT3" s="218"/>
      <c r="AIU3" s="218"/>
      <c r="AIV3" s="218"/>
      <c r="AIW3" s="218"/>
      <c r="AIX3" s="218"/>
      <c r="AIY3" s="218"/>
      <c r="AIZ3" s="218"/>
      <c r="AJA3" s="218"/>
      <c r="AJB3" s="218"/>
      <c r="AJC3" s="218"/>
      <c r="AJD3" s="218"/>
      <c r="AJE3" s="218"/>
      <c r="AJF3" s="218"/>
      <c r="AJG3" s="218"/>
      <c r="AJH3" s="218"/>
      <c r="AJI3" s="218"/>
      <c r="AJJ3" s="218"/>
      <c r="AJK3" s="218"/>
      <c r="AJL3" s="218"/>
      <c r="AJM3" s="218"/>
      <c r="AJN3" s="218"/>
      <c r="AJO3" s="218"/>
      <c r="AJP3" s="218"/>
      <c r="AJQ3" s="218"/>
      <c r="AJR3" s="218"/>
      <c r="AJS3" s="218"/>
      <c r="AJT3" s="218"/>
      <c r="AJU3" s="218"/>
      <c r="AJV3" s="218"/>
      <c r="AJW3" s="218"/>
      <c r="AJX3" s="218"/>
      <c r="AJY3" s="218"/>
      <c r="AJZ3" s="218"/>
      <c r="AKA3" s="218"/>
      <c r="AKB3" s="218"/>
      <c r="AKC3" s="218"/>
      <c r="AKD3" s="218"/>
      <c r="AKE3" s="218"/>
      <c r="AKF3" s="218"/>
      <c r="AKG3" s="218"/>
      <c r="AKH3" s="218"/>
      <c r="AKI3" s="218"/>
      <c r="AKJ3" s="218"/>
      <c r="AKK3" s="218"/>
      <c r="AKL3" s="218"/>
      <c r="AKM3" s="218"/>
      <c r="AKN3" s="218"/>
      <c r="AKO3" s="218"/>
      <c r="AKP3" s="218"/>
      <c r="AKQ3" s="218"/>
      <c r="AKR3" s="218"/>
      <c r="AKS3" s="218"/>
      <c r="AKT3" s="218"/>
      <c r="AKU3" s="218"/>
      <c r="AKV3" s="218"/>
      <c r="AKW3" s="218"/>
      <c r="AKX3" s="218"/>
      <c r="AKY3" s="218"/>
      <c r="AKZ3" s="218"/>
      <c r="ALA3" s="218"/>
      <c r="ALB3" s="218"/>
      <c r="ALC3" s="218"/>
      <c r="ALD3" s="218"/>
      <c r="ALE3" s="218"/>
      <c r="ALF3" s="218"/>
      <c r="ALG3" s="218"/>
      <c r="ALH3" s="218"/>
      <c r="ALI3" s="218"/>
      <c r="ALJ3" s="218"/>
      <c r="ALK3" s="218"/>
      <c r="ALL3" s="218"/>
      <c r="ALM3" s="218"/>
      <c r="ALN3" s="218"/>
      <c r="ALO3" s="218"/>
      <c r="ALP3" s="218"/>
      <c r="ALQ3" s="218"/>
      <c r="ALR3" s="218"/>
      <c r="ALS3" s="218"/>
      <c r="ALT3" s="218"/>
      <c r="ALU3" s="218"/>
      <c r="ALV3" s="218"/>
      <c r="ALW3" s="218"/>
      <c r="ALX3" s="218"/>
      <c r="ALY3" s="218"/>
      <c r="ALZ3" s="218"/>
      <c r="AMA3" s="218"/>
      <c r="AMB3" s="218"/>
      <c r="AMC3" s="218"/>
      <c r="AMD3" s="218"/>
      <c r="AME3" s="218"/>
      <c r="AMF3" s="218"/>
      <c r="AMG3" s="218"/>
      <c r="AMH3" s="218"/>
      <c r="AMI3" s="218"/>
      <c r="AMJ3" s="218"/>
      <c r="AMK3" s="218"/>
      <c r="AML3" s="218"/>
      <c r="AMM3" s="218"/>
      <c r="AMN3" s="218"/>
      <c r="AMO3" s="218"/>
      <c r="AMP3" s="218"/>
      <c r="AMQ3" s="218"/>
      <c r="AMR3" s="218"/>
      <c r="AMS3" s="218"/>
      <c r="AMT3" s="218"/>
      <c r="AMU3" s="218"/>
      <c r="AMV3" s="218"/>
      <c r="AMW3" s="218"/>
      <c r="AMX3" s="218"/>
      <c r="AMY3" s="218"/>
      <c r="AMZ3" s="218"/>
      <c r="ANA3" s="218"/>
      <c r="ANB3" s="218"/>
      <c r="ANC3" s="218"/>
      <c r="AND3" s="218"/>
      <c r="ANE3" s="218"/>
      <c r="ANF3" s="218"/>
      <c r="ANG3" s="218"/>
      <c r="ANH3" s="218"/>
      <c r="ANI3" s="218"/>
      <c r="ANJ3" s="218"/>
      <c r="ANK3" s="218"/>
      <c r="ANL3" s="218"/>
      <c r="ANM3" s="218"/>
      <c r="ANN3" s="218"/>
      <c r="ANO3" s="218"/>
      <c r="ANP3" s="218"/>
      <c r="ANQ3" s="218"/>
      <c r="ANR3" s="218"/>
      <c r="ANS3" s="218"/>
      <c r="ANT3" s="218"/>
      <c r="ANU3" s="218"/>
      <c r="ANV3" s="218"/>
      <c r="ANW3" s="218"/>
      <c r="ANX3" s="218"/>
      <c r="ANY3" s="218"/>
      <c r="ANZ3" s="218"/>
      <c r="AOA3" s="218"/>
      <c r="AOB3" s="218"/>
      <c r="AOC3" s="218"/>
      <c r="AOD3" s="218"/>
      <c r="AOE3" s="218"/>
      <c r="AOF3" s="218"/>
      <c r="AOG3" s="218"/>
      <c r="AOH3" s="218"/>
      <c r="AOI3" s="218"/>
      <c r="AOJ3" s="218"/>
      <c r="AOK3" s="218"/>
      <c r="AOL3" s="218"/>
      <c r="AOM3" s="218"/>
      <c r="AON3" s="218"/>
      <c r="AOO3" s="218"/>
      <c r="AOP3" s="218"/>
      <c r="AOQ3" s="218"/>
      <c r="AOR3" s="218"/>
      <c r="AOS3" s="218"/>
      <c r="AOT3" s="218"/>
      <c r="AOU3" s="218"/>
      <c r="AOV3" s="218"/>
      <c r="AOW3" s="218"/>
      <c r="AOX3" s="218"/>
      <c r="AOY3" s="218"/>
      <c r="AOZ3" s="218"/>
      <c r="APA3" s="218"/>
      <c r="APB3" s="218"/>
      <c r="APC3" s="218"/>
      <c r="APD3" s="218"/>
      <c r="APE3" s="218"/>
      <c r="APF3" s="218"/>
      <c r="APG3" s="218"/>
      <c r="APH3" s="218"/>
      <c r="API3" s="218"/>
      <c r="APJ3" s="218"/>
      <c r="APK3" s="218"/>
      <c r="APL3" s="218"/>
      <c r="APM3" s="218"/>
      <c r="APN3" s="218"/>
      <c r="APO3" s="218"/>
      <c r="APP3" s="218"/>
      <c r="APQ3" s="218"/>
      <c r="APR3" s="218"/>
      <c r="APS3" s="218"/>
      <c r="APT3" s="218"/>
      <c r="APU3" s="218"/>
      <c r="APV3" s="218"/>
      <c r="APW3" s="218"/>
      <c r="APX3" s="218"/>
      <c r="APY3" s="218"/>
      <c r="APZ3" s="218"/>
      <c r="AQA3" s="218"/>
      <c r="AQB3" s="218"/>
      <c r="AQC3" s="218"/>
      <c r="AQD3" s="218"/>
      <c r="AQE3" s="218"/>
      <c r="AQF3" s="218"/>
      <c r="AQG3" s="218"/>
      <c r="AQH3" s="218"/>
      <c r="AQI3" s="218"/>
      <c r="AQJ3" s="218"/>
      <c r="AQK3" s="218"/>
      <c r="AQL3" s="218"/>
      <c r="AQM3" s="218"/>
      <c r="AQN3" s="218"/>
      <c r="AQO3" s="218"/>
      <c r="AQP3" s="218"/>
      <c r="AQQ3" s="218"/>
      <c r="AQR3" s="218"/>
      <c r="AQS3" s="218"/>
      <c r="AQT3" s="218"/>
      <c r="AQU3" s="218"/>
      <c r="AQV3" s="218"/>
      <c r="AQW3" s="218"/>
      <c r="AQX3" s="218"/>
      <c r="AQY3" s="218"/>
      <c r="AQZ3" s="218"/>
      <c r="ARA3" s="218"/>
      <c r="ARB3" s="218"/>
      <c r="ARC3" s="218"/>
      <c r="ARD3" s="218"/>
      <c r="ARE3" s="218"/>
      <c r="ARF3" s="218"/>
      <c r="ARG3" s="218"/>
      <c r="ARH3" s="218"/>
      <c r="ARI3" s="218"/>
      <c r="ARJ3" s="218"/>
      <c r="ARK3" s="218"/>
      <c r="ARL3" s="218"/>
      <c r="ARM3" s="218"/>
      <c r="ARN3" s="218"/>
      <c r="ARO3" s="218"/>
      <c r="ARP3" s="218"/>
      <c r="ARQ3" s="218"/>
      <c r="ARR3" s="218"/>
      <c r="ARS3" s="218"/>
      <c r="ART3" s="218"/>
      <c r="ARU3" s="218"/>
      <c r="ARV3" s="218"/>
      <c r="ARW3" s="218"/>
      <c r="ARX3" s="218"/>
      <c r="ARY3" s="218"/>
      <c r="ARZ3" s="218"/>
      <c r="ASA3" s="218"/>
      <c r="ASB3" s="218"/>
      <c r="ASC3" s="218"/>
      <c r="ASD3" s="218"/>
      <c r="ASE3" s="218"/>
      <c r="ASF3" s="218"/>
      <c r="ASG3" s="218"/>
      <c r="ASH3" s="218"/>
      <c r="ASI3" s="218"/>
      <c r="ASJ3" s="218"/>
      <c r="ASK3" s="218"/>
      <c r="ASL3" s="218"/>
      <c r="ASM3" s="218"/>
      <c r="ASN3" s="218"/>
      <c r="ASO3" s="218"/>
      <c r="ASP3" s="218"/>
      <c r="ASQ3" s="218"/>
      <c r="ASR3" s="218"/>
      <c r="ASS3" s="218"/>
      <c r="AST3" s="218"/>
      <c r="ASU3" s="218"/>
      <c r="ASV3" s="218"/>
      <c r="ASW3" s="218"/>
      <c r="ASX3" s="218"/>
      <c r="ASY3" s="218"/>
      <c r="ASZ3" s="218"/>
      <c r="ATA3" s="218"/>
      <c r="ATB3" s="218"/>
      <c r="ATC3" s="218"/>
      <c r="ATD3" s="218"/>
      <c r="ATE3" s="218"/>
      <c r="ATF3" s="218"/>
      <c r="ATG3" s="218"/>
      <c r="ATH3" s="218"/>
      <c r="ATI3" s="218"/>
      <c r="ATJ3" s="218"/>
      <c r="ATK3" s="218"/>
      <c r="ATL3" s="218"/>
      <c r="ATM3" s="218"/>
      <c r="ATN3" s="218"/>
      <c r="ATO3" s="218"/>
      <c r="ATP3" s="218"/>
      <c r="ATQ3" s="218"/>
      <c r="ATR3" s="218"/>
      <c r="ATS3" s="218"/>
      <c r="ATT3" s="218"/>
      <c r="ATU3" s="218"/>
      <c r="ATV3" s="218"/>
      <c r="ATW3" s="218"/>
      <c r="ATX3" s="218"/>
      <c r="ATY3" s="218"/>
      <c r="ATZ3" s="218"/>
      <c r="AUA3" s="218"/>
      <c r="AUB3" s="218"/>
      <c r="AUC3" s="218"/>
      <c r="AUD3" s="218"/>
      <c r="AUE3" s="218"/>
      <c r="AUF3" s="218"/>
      <c r="AUG3" s="218"/>
      <c r="AUH3" s="218"/>
      <c r="AUI3" s="218"/>
      <c r="AUJ3" s="218"/>
      <c r="AUK3" s="218"/>
      <c r="AUL3" s="218"/>
      <c r="AUM3" s="218"/>
      <c r="AUN3" s="218"/>
      <c r="AUO3" s="218"/>
      <c r="AUP3" s="218"/>
      <c r="AUQ3" s="218"/>
      <c r="AUR3" s="218"/>
      <c r="AUS3" s="218"/>
      <c r="AUT3" s="218"/>
      <c r="AUU3" s="218"/>
      <c r="AUV3" s="218"/>
      <c r="AUW3" s="218"/>
      <c r="AUX3" s="218"/>
      <c r="AUY3" s="218"/>
      <c r="AUZ3" s="218"/>
      <c r="AVA3" s="218"/>
      <c r="AVB3" s="218"/>
      <c r="AVC3" s="218"/>
      <c r="AVD3" s="218"/>
      <c r="AVE3" s="218"/>
      <c r="AVF3" s="218"/>
      <c r="AVG3" s="218"/>
      <c r="AVH3" s="218"/>
      <c r="AVI3" s="218"/>
      <c r="AVJ3" s="218"/>
      <c r="AVK3" s="218"/>
      <c r="AVL3" s="218"/>
      <c r="AVM3" s="218"/>
      <c r="AVN3" s="218"/>
      <c r="AVO3" s="218"/>
      <c r="AVP3" s="218"/>
      <c r="AVQ3" s="218"/>
      <c r="AVR3" s="218"/>
      <c r="AVS3" s="218"/>
      <c r="AVT3" s="218"/>
      <c r="AVU3" s="218"/>
      <c r="AVV3" s="218"/>
      <c r="AVW3" s="218"/>
      <c r="AVX3" s="218"/>
      <c r="AVY3" s="218"/>
      <c r="AVZ3" s="218"/>
      <c r="AWA3" s="218"/>
      <c r="AWB3" s="218"/>
      <c r="AWC3" s="218"/>
      <c r="AWD3" s="218"/>
      <c r="AWE3" s="218"/>
      <c r="AWF3" s="218"/>
      <c r="AWG3" s="218"/>
      <c r="AWH3" s="218"/>
      <c r="AWI3" s="218"/>
      <c r="AWJ3" s="218"/>
      <c r="AWK3" s="218"/>
      <c r="AWL3" s="218"/>
      <c r="AWM3" s="218"/>
      <c r="AWN3" s="218"/>
      <c r="AWO3" s="218"/>
      <c r="AWP3" s="218"/>
      <c r="AWQ3" s="218"/>
      <c r="AWR3" s="218"/>
      <c r="AWS3" s="218"/>
      <c r="AWT3" s="218"/>
      <c r="AWU3" s="218"/>
      <c r="AWV3" s="218"/>
      <c r="AWW3" s="218"/>
      <c r="AWX3" s="218"/>
      <c r="AWY3" s="218"/>
      <c r="AWZ3" s="218"/>
      <c r="AXA3" s="218"/>
      <c r="AXB3" s="218"/>
      <c r="AXC3" s="218"/>
      <c r="AXD3" s="218"/>
      <c r="AXE3" s="218"/>
      <c r="AXF3" s="218"/>
      <c r="AXG3" s="218"/>
      <c r="AXH3" s="218"/>
      <c r="AXI3" s="218"/>
      <c r="AXJ3" s="218"/>
      <c r="AXK3" s="218"/>
      <c r="AXL3" s="218"/>
      <c r="AXM3" s="218"/>
      <c r="AXN3" s="218"/>
      <c r="AXO3" s="218"/>
      <c r="AXP3" s="218"/>
      <c r="AXQ3" s="218"/>
      <c r="AXR3" s="218"/>
      <c r="AXS3" s="218"/>
      <c r="AXT3" s="218"/>
      <c r="AXU3" s="218"/>
      <c r="AXV3" s="218"/>
      <c r="AXW3" s="218"/>
      <c r="AXX3" s="218"/>
      <c r="AXY3" s="218"/>
      <c r="AXZ3" s="218"/>
      <c r="AYA3" s="218"/>
      <c r="AYB3" s="218"/>
      <c r="AYC3" s="218"/>
      <c r="AYD3" s="218"/>
      <c r="AYE3" s="218"/>
      <c r="AYF3" s="218"/>
      <c r="AYG3" s="218"/>
      <c r="AYH3" s="218"/>
      <c r="AYI3" s="218"/>
      <c r="AYJ3" s="218"/>
      <c r="AYK3" s="218"/>
      <c r="AYL3" s="218"/>
      <c r="AYM3" s="218"/>
      <c r="AYN3" s="218"/>
      <c r="AYO3" s="218"/>
      <c r="AYP3" s="218"/>
      <c r="AYQ3" s="218"/>
      <c r="AYR3" s="218"/>
      <c r="AYS3" s="218"/>
      <c r="AYT3" s="218"/>
      <c r="AYU3" s="218"/>
      <c r="AYV3" s="218"/>
      <c r="AYW3" s="218"/>
      <c r="AYX3" s="218"/>
      <c r="AYY3" s="218"/>
      <c r="AYZ3" s="218"/>
      <c r="AZA3" s="218"/>
      <c r="AZB3" s="218"/>
      <c r="AZC3" s="218"/>
      <c r="AZD3" s="218"/>
      <c r="AZE3" s="218"/>
      <c r="AZF3" s="218"/>
      <c r="AZG3" s="218"/>
      <c r="AZH3" s="218"/>
      <c r="AZI3" s="218"/>
      <c r="AZJ3" s="218"/>
      <c r="AZK3" s="218"/>
      <c r="AZL3" s="218"/>
      <c r="AZM3" s="218"/>
      <c r="AZN3" s="218"/>
      <c r="AZO3" s="218"/>
      <c r="AZP3" s="218"/>
      <c r="AZQ3" s="218"/>
      <c r="AZR3" s="218"/>
      <c r="AZS3" s="218"/>
      <c r="AZT3" s="218"/>
      <c r="AZU3" s="218"/>
      <c r="AZV3" s="218"/>
      <c r="AZW3" s="218"/>
      <c r="AZX3" s="218"/>
      <c r="AZY3" s="218"/>
      <c r="AZZ3" s="218"/>
      <c r="BAA3" s="218"/>
      <c r="BAB3" s="218"/>
      <c r="BAC3" s="218"/>
      <c r="BAD3" s="218"/>
      <c r="BAE3" s="218"/>
      <c r="BAF3" s="218"/>
      <c r="BAG3" s="218"/>
      <c r="BAH3" s="218"/>
      <c r="BAI3" s="218"/>
      <c r="BAJ3" s="218"/>
      <c r="BAK3" s="218"/>
      <c r="BAL3" s="218"/>
      <c r="BAM3" s="218"/>
      <c r="BAN3" s="218"/>
      <c r="BAO3" s="218"/>
      <c r="BAP3" s="218"/>
      <c r="BAQ3" s="218"/>
      <c r="BAR3" s="218"/>
      <c r="BAS3" s="218"/>
      <c r="BAT3" s="218"/>
      <c r="BAU3" s="218"/>
      <c r="BAV3" s="218"/>
      <c r="BAW3" s="218"/>
      <c r="BAX3" s="218"/>
      <c r="BAY3" s="218"/>
      <c r="BAZ3" s="218"/>
      <c r="BBA3" s="218"/>
      <c r="BBB3" s="218"/>
      <c r="BBC3" s="218"/>
      <c r="BBD3" s="218"/>
      <c r="BBE3" s="218"/>
      <c r="BBF3" s="218"/>
      <c r="BBG3" s="218"/>
      <c r="BBH3" s="218"/>
      <c r="BBI3" s="218"/>
      <c r="BBJ3" s="218"/>
      <c r="BBK3" s="218"/>
      <c r="BBL3" s="218"/>
      <c r="BBM3" s="218"/>
      <c r="BBN3" s="218"/>
      <c r="BBO3" s="218"/>
      <c r="BBP3" s="218"/>
      <c r="BBQ3" s="218"/>
      <c r="BBR3" s="218"/>
      <c r="BBS3" s="218"/>
      <c r="BBT3" s="218"/>
      <c r="BBU3" s="218"/>
      <c r="BBV3" s="218"/>
      <c r="BBW3" s="218"/>
      <c r="BBX3" s="218"/>
      <c r="BBY3" s="218"/>
      <c r="BBZ3" s="218"/>
      <c r="BCA3" s="218"/>
      <c r="BCB3" s="218"/>
      <c r="BCC3" s="218"/>
      <c r="BCD3" s="218"/>
      <c r="BCE3" s="218"/>
      <c r="BCF3" s="218"/>
      <c r="BCG3" s="218"/>
      <c r="BCH3" s="218"/>
      <c r="BCI3" s="218"/>
      <c r="BCJ3" s="218"/>
      <c r="BCK3" s="218"/>
      <c r="BCL3" s="218"/>
      <c r="BCM3" s="218"/>
      <c r="BCN3" s="218"/>
      <c r="BCO3" s="218"/>
      <c r="BCP3" s="218"/>
      <c r="BCQ3" s="218"/>
      <c r="BCR3" s="218"/>
      <c r="BCS3" s="218"/>
      <c r="BCT3" s="218"/>
      <c r="BCU3" s="218"/>
      <c r="BCV3" s="218"/>
      <c r="BCW3" s="218"/>
      <c r="BCX3" s="218"/>
      <c r="BCY3" s="218"/>
      <c r="BCZ3" s="218"/>
      <c r="BDA3" s="218"/>
      <c r="BDB3" s="218"/>
      <c r="BDC3" s="218"/>
      <c r="BDD3" s="218"/>
      <c r="BDE3" s="218"/>
      <c r="BDF3" s="218"/>
      <c r="BDG3" s="218"/>
      <c r="BDH3" s="218"/>
      <c r="BDI3" s="218"/>
      <c r="BDJ3" s="218"/>
      <c r="BDK3" s="218"/>
      <c r="BDL3" s="218"/>
      <c r="BDM3" s="218"/>
      <c r="BDN3" s="218"/>
      <c r="BDO3" s="218"/>
      <c r="BDP3" s="218"/>
      <c r="BDQ3" s="218"/>
      <c r="BDR3" s="218"/>
      <c r="BDS3" s="218"/>
      <c r="BDT3" s="218"/>
      <c r="BDU3" s="218"/>
      <c r="BDV3" s="218"/>
      <c r="BDW3" s="218"/>
      <c r="BDX3" s="218"/>
      <c r="BDY3" s="218"/>
      <c r="BDZ3" s="218"/>
      <c r="BEA3" s="218"/>
      <c r="BEB3" s="218"/>
      <c r="BEC3" s="218"/>
      <c r="BED3" s="218"/>
      <c r="BEE3" s="218"/>
      <c r="BEF3" s="218"/>
      <c r="BEG3" s="218"/>
      <c r="BEH3" s="218"/>
      <c r="BEI3" s="218"/>
      <c r="BEJ3" s="218"/>
      <c r="BEK3" s="218"/>
      <c r="BEL3" s="218"/>
      <c r="BEM3" s="218"/>
      <c r="BEN3" s="218"/>
      <c r="BEO3" s="218"/>
      <c r="BEP3" s="218"/>
      <c r="BEQ3" s="218"/>
      <c r="BER3" s="218"/>
      <c r="BES3" s="218"/>
      <c r="BET3" s="218"/>
      <c r="BEU3" s="218"/>
      <c r="BEV3" s="218"/>
      <c r="BEW3" s="218"/>
      <c r="BEX3" s="218"/>
      <c r="BEY3" s="218"/>
      <c r="BEZ3" s="218"/>
      <c r="BFA3" s="218"/>
      <c r="BFB3" s="218"/>
      <c r="BFC3" s="218"/>
      <c r="BFD3" s="218"/>
      <c r="BFE3" s="218"/>
      <c r="BFF3" s="218"/>
      <c r="BFG3" s="218"/>
      <c r="BFH3" s="218"/>
      <c r="BFI3" s="218"/>
      <c r="BFJ3" s="218"/>
      <c r="BFK3" s="218"/>
      <c r="BFL3" s="218"/>
      <c r="BFM3" s="218"/>
      <c r="BFN3" s="218"/>
      <c r="BFO3" s="218"/>
      <c r="BFP3" s="218"/>
      <c r="BFQ3" s="218"/>
      <c r="BFR3" s="218"/>
      <c r="BFS3" s="218"/>
      <c r="BFT3" s="218"/>
      <c r="BFU3" s="218"/>
      <c r="BFV3" s="218"/>
      <c r="BFW3" s="218"/>
      <c r="BFX3" s="218"/>
      <c r="BFY3" s="218"/>
      <c r="BFZ3" s="218"/>
      <c r="BGA3" s="218"/>
      <c r="BGB3" s="218"/>
      <c r="BGC3" s="218"/>
      <c r="BGD3" s="218"/>
      <c r="BGE3" s="218"/>
      <c r="BGF3" s="218"/>
      <c r="BGG3" s="218"/>
      <c r="BGH3" s="218"/>
      <c r="BGI3" s="218"/>
      <c r="BGJ3" s="218"/>
      <c r="BGK3" s="218"/>
      <c r="BGL3" s="218"/>
      <c r="BGM3" s="218"/>
      <c r="BGN3" s="218"/>
      <c r="BGO3" s="218"/>
      <c r="BGP3" s="218"/>
      <c r="BGQ3" s="218"/>
      <c r="BGR3" s="218"/>
      <c r="BGS3" s="218"/>
      <c r="BGT3" s="218"/>
      <c r="BGU3" s="218"/>
      <c r="BGV3" s="218"/>
      <c r="BGW3" s="218"/>
      <c r="BGX3" s="218"/>
      <c r="BGY3" s="218"/>
      <c r="BGZ3" s="218"/>
      <c r="BHA3" s="218"/>
      <c r="BHB3" s="218"/>
      <c r="BHC3" s="218"/>
      <c r="BHD3" s="218"/>
      <c r="BHE3" s="218"/>
      <c r="BHF3" s="218"/>
      <c r="BHG3" s="218"/>
      <c r="BHH3" s="218"/>
      <c r="BHI3" s="218"/>
      <c r="BHJ3" s="218"/>
      <c r="BHK3" s="218"/>
      <c r="BHL3" s="218"/>
      <c r="BHM3" s="218"/>
      <c r="BHN3" s="218"/>
      <c r="BHO3" s="218"/>
      <c r="BHP3" s="218"/>
      <c r="BHQ3" s="218"/>
      <c r="BHR3" s="218"/>
      <c r="BHS3" s="218"/>
      <c r="BHT3" s="218"/>
      <c r="BHU3" s="218"/>
      <c r="BHV3" s="218"/>
      <c r="BHW3" s="218"/>
      <c r="BHX3" s="218"/>
      <c r="BHY3" s="218"/>
      <c r="BHZ3" s="218"/>
      <c r="BIA3" s="218"/>
      <c r="BIB3" s="218"/>
      <c r="BIC3" s="218"/>
      <c r="BID3" s="218"/>
      <c r="BIE3" s="218"/>
      <c r="BIF3" s="218"/>
      <c r="BIG3" s="218"/>
      <c r="BIH3" s="218"/>
      <c r="BII3" s="218"/>
      <c r="BIJ3" s="218"/>
      <c r="BIK3" s="218"/>
      <c r="BIL3" s="218"/>
      <c r="BIM3" s="218"/>
      <c r="BIN3" s="218"/>
      <c r="BIO3" s="218"/>
      <c r="BIP3" s="218"/>
      <c r="BIQ3" s="218"/>
      <c r="BIR3" s="218"/>
      <c r="BIS3" s="218"/>
      <c r="BIT3" s="218"/>
      <c r="BIU3" s="218"/>
      <c r="BIV3" s="218"/>
      <c r="BIW3" s="218"/>
      <c r="BIX3" s="218"/>
      <c r="BIY3" s="218"/>
      <c r="BIZ3" s="218"/>
      <c r="BJA3" s="218"/>
      <c r="BJB3" s="218"/>
      <c r="BJC3" s="218"/>
      <c r="BJD3" s="218"/>
      <c r="BJE3" s="218"/>
      <c r="BJF3" s="218"/>
      <c r="BJG3" s="218"/>
      <c r="BJH3" s="218"/>
      <c r="BJI3" s="218"/>
      <c r="BJJ3" s="218"/>
      <c r="BJK3" s="218"/>
      <c r="BJL3" s="218"/>
      <c r="BJM3" s="218"/>
      <c r="BJN3" s="218"/>
      <c r="BJO3" s="218"/>
      <c r="BJP3" s="218"/>
      <c r="BJQ3" s="218"/>
      <c r="BJR3" s="218"/>
      <c r="BJS3" s="218"/>
      <c r="BJT3" s="218"/>
      <c r="BJU3" s="218"/>
      <c r="BJV3" s="218"/>
      <c r="BJW3" s="218"/>
      <c r="BJX3" s="218"/>
      <c r="BJY3" s="218"/>
      <c r="BJZ3" s="218"/>
      <c r="BKA3" s="218"/>
      <c r="BKB3" s="218"/>
      <c r="BKC3" s="218"/>
      <c r="BKD3" s="218"/>
      <c r="BKE3" s="218"/>
      <c r="BKF3" s="218"/>
      <c r="BKG3" s="218"/>
      <c r="BKH3" s="218"/>
      <c r="BKI3" s="218"/>
      <c r="BKJ3" s="218"/>
      <c r="BKK3" s="218"/>
      <c r="BKL3" s="218"/>
      <c r="BKM3" s="218"/>
      <c r="BKN3" s="218"/>
      <c r="BKO3" s="218"/>
      <c r="BKP3" s="218"/>
      <c r="BKQ3" s="218"/>
      <c r="BKR3" s="218"/>
      <c r="BKS3" s="218"/>
      <c r="BKT3" s="218"/>
      <c r="BKU3" s="218"/>
      <c r="BKV3" s="218"/>
      <c r="BKW3" s="218"/>
      <c r="BKX3" s="218"/>
      <c r="BKY3" s="218"/>
      <c r="BKZ3" s="218"/>
      <c r="BLA3" s="218"/>
      <c r="BLB3" s="218"/>
      <c r="BLC3" s="218"/>
      <c r="BLD3" s="218"/>
      <c r="BLE3" s="218"/>
      <c r="BLF3" s="218"/>
      <c r="BLG3" s="218"/>
      <c r="BLH3" s="218"/>
      <c r="BLI3" s="218"/>
      <c r="BLJ3" s="218"/>
      <c r="BLK3" s="218"/>
      <c r="BLL3" s="218"/>
      <c r="BLM3" s="218"/>
      <c r="BLN3" s="218"/>
      <c r="BLO3" s="218"/>
      <c r="BLP3" s="218"/>
      <c r="BLQ3" s="218"/>
      <c r="BLR3" s="218"/>
      <c r="BLS3" s="218"/>
      <c r="BLT3" s="218"/>
      <c r="BLU3" s="218"/>
      <c r="BLV3" s="218"/>
      <c r="BLW3" s="218"/>
      <c r="BLX3" s="218"/>
      <c r="BLY3" s="218"/>
      <c r="BLZ3" s="218"/>
      <c r="BMA3" s="218"/>
      <c r="BMB3" s="218"/>
      <c r="BMC3" s="218"/>
      <c r="BMD3" s="218"/>
      <c r="BME3" s="218"/>
      <c r="BMF3" s="218"/>
      <c r="BMG3" s="218"/>
      <c r="BMH3" s="218"/>
      <c r="BMI3" s="218"/>
      <c r="BMJ3" s="218"/>
      <c r="BMK3" s="218"/>
      <c r="BML3" s="218"/>
      <c r="BMM3" s="218"/>
      <c r="BMN3" s="218"/>
      <c r="BMO3" s="218"/>
      <c r="BMP3" s="218"/>
      <c r="BMQ3" s="218"/>
      <c r="BMR3" s="218"/>
      <c r="BMS3" s="218"/>
      <c r="BMT3" s="218"/>
      <c r="BMU3" s="218"/>
      <c r="BMV3" s="218"/>
      <c r="BMW3" s="218"/>
      <c r="BMX3" s="218"/>
      <c r="BMY3" s="218"/>
      <c r="BMZ3" s="218"/>
      <c r="BNA3" s="218"/>
      <c r="BNB3" s="218"/>
      <c r="BNC3" s="218"/>
      <c r="BND3" s="218"/>
      <c r="BNE3" s="218"/>
      <c r="BNF3" s="218"/>
      <c r="BNG3" s="218"/>
      <c r="BNH3" s="218"/>
      <c r="BNI3" s="218"/>
      <c r="BNJ3" s="218"/>
      <c r="BNK3" s="218"/>
      <c r="BNL3" s="218"/>
      <c r="BNM3" s="218"/>
      <c r="BNN3" s="218"/>
      <c r="BNO3" s="218"/>
      <c r="BNP3" s="218"/>
      <c r="BNQ3" s="218"/>
      <c r="BNR3" s="218"/>
      <c r="BNS3" s="218"/>
      <c r="BNT3" s="218"/>
      <c r="BNU3" s="218"/>
      <c r="BNV3" s="218"/>
      <c r="BNW3" s="218"/>
      <c r="BNX3" s="218"/>
      <c r="BNY3" s="218"/>
      <c r="BNZ3" s="218"/>
      <c r="BOA3" s="218"/>
      <c r="BOB3" s="218"/>
      <c r="BOC3" s="218"/>
      <c r="BOD3" s="218"/>
      <c r="BOE3" s="218"/>
      <c r="BOF3" s="218"/>
      <c r="BOG3" s="218"/>
      <c r="BOH3" s="218"/>
      <c r="BOI3" s="218"/>
      <c r="BOJ3" s="218"/>
      <c r="BOK3" s="218"/>
      <c r="BOL3" s="218"/>
      <c r="BOM3" s="218"/>
      <c r="BON3" s="218"/>
      <c r="BOO3" s="218"/>
      <c r="BOP3" s="218"/>
      <c r="BOQ3" s="218"/>
      <c r="BOR3" s="218"/>
      <c r="BOS3" s="218"/>
      <c r="BOT3" s="218"/>
      <c r="BOU3" s="218"/>
      <c r="BOV3" s="218"/>
      <c r="BOW3" s="218"/>
      <c r="BOX3" s="218"/>
      <c r="BOY3" s="218"/>
      <c r="BOZ3" s="218"/>
      <c r="BPA3" s="218"/>
      <c r="BPB3" s="218"/>
      <c r="BPC3" s="218"/>
      <c r="BPD3" s="218"/>
      <c r="BPE3" s="218"/>
      <c r="BPF3" s="218"/>
      <c r="BPG3" s="218"/>
      <c r="BPH3" s="218"/>
      <c r="BPI3" s="218"/>
      <c r="BPJ3" s="218"/>
      <c r="BPK3" s="218"/>
      <c r="BPL3" s="218"/>
      <c r="BPM3" s="218"/>
      <c r="BPN3" s="218"/>
      <c r="BPO3" s="218"/>
      <c r="BPP3" s="218"/>
      <c r="BPQ3" s="218"/>
      <c r="BPR3" s="218"/>
      <c r="BPS3" s="218"/>
      <c r="BPT3" s="218"/>
      <c r="BPU3" s="218"/>
      <c r="BPV3" s="218"/>
      <c r="BPW3" s="218"/>
      <c r="BPX3" s="218"/>
      <c r="BPY3" s="218"/>
      <c r="BPZ3" s="218"/>
      <c r="BQA3" s="218"/>
      <c r="BQB3" s="218"/>
      <c r="BQC3" s="218"/>
      <c r="BQD3" s="218"/>
      <c r="BQE3" s="218"/>
      <c r="BQF3" s="218"/>
      <c r="BQG3" s="218"/>
      <c r="BQH3" s="218"/>
      <c r="BQI3" s="218"/>
      <c r="BQJ3" s="218"/>
      <c r="BQK3" s="218"/>
      <c r="BQL3" s="218"/>
      <c r="BQM3" s="218"/>
      <c r="BQN3" s="218"/>
      <c r="BQO3" s="218"/>
      <c r="BQP3" s="218"/>
      <c r="BQQ3" s="218"/>
      <c r="BQR3" s="218"/>
      <c r="BQS3" s="218"/>
      <c r="BQT3" s="218"/>
      <c r="BQU3" s="218"/>
      <c r="BQV3" s="218"/>
      <c r="BQW3" s="218"/>
      <c r="BQX3" s="218"/>
      <c r="BQY3" s="218"/>
      <c r="BQZ3" s="218"/>
      <c r="BRA3" s="218"/>
      <c r="BRB3" s="218"/>
      <c r="BRC3" s="218"/>
      <c r="BRD3" s="218"/>
      <c r="BRE3" s="218"/>
      <c r="BRF3" s="218"/>
      <c r="BRG3" s="218"/>
      <c r="BRH3" s="218"/>
      <c r="BRI3" s="218"/>
      <c r="BRJ3" s="218"/>
      <c r="BRK3" s="218"/>
      <c r="BRL3" s="218"/>
      <c r="BRM3" s="218"/>
      <c r="BRN3" s="218"/>
      <c r="BRO3" s="218"/>
      <c r="BRP3" s="218"/>
      <c r="BRQ3" s="218"/>
      <c r="BRR3" s="218"/>
      <c r="BRS3" s="218"/>
      <c r="BRT3" s="218"/>
      <c r="BRU3" s="218"/>
      <c r="BRV3" s="218"/>
      <c r="BRW3" s="218"/>
      <c r="BRX3" s="218"/>
      <c r="BRY3" s="218"/>
      <c r="BRZ3" s="218"/>
      <c r="BSA3" s="218"/>
      <c r="BSB3" s="218"/>
      <c r="BSC3" s="218"/>
      <c r="BSD3" s="218"/>
      <c r="BSE3" s="218"/>
      <c r="BSF3" s="218"/>
      <c r="BSG3" s="218"/>
      <c r="BSH3" s="218"/>
      <c r="BSI3" s="218"/>
      <c r="BSJ3" s="218"/>
      <c r="BSK3" s="218"/>
      <c r="BSL3" s="218"/>
      <c r="BSM3" s="218"/>
      <c r="BSN3" s="218"/>
      <c r="BSO3" s="218"/>
      <c r="BSP3" s="218"/>
      <c r="BSQ3" s="218"/>
      <c r="BSR3" s="218"/>
      <c r="BSS3" s="218"/>
      <c r="BST3" s="218"/>
      <c r="BSU3" s="218"/>
      <c r="BSV3" s="218"/>
      <c r="BSW3" s="218"/>
      <c r="BSX3" s="218"/>
      <c r="BSY3" s="218"/>
      <c r="BSZ3" s="218"/>
      <c r="BTA3" s="218"/>
      <c r="BTB3" s="218"/>
      <c r="BTC3" s="218"/>
      <c r="BTD3" s="218"/>
      <c r="BTE3" s="218"/>
      <c r="BTF3" s="218"/>
      <c r="BTG3" s="218"/>
      <c r="BTH3" s="218"/>
      <c r="BTI3" s="218"/>
      <c r="BTJ3" s="218"/>
      <c r="BTK3" s="218"/>
      <c r="BTL3" s="218"/>
      <c r="BTM3" s="218"/>
      <c r="BTN3" s="218"/>
      <c r="BTO3" s="218"/>
      <c r="BTP3" s="218"/>
      <c r="BTQ3" s="218"/>
      <c r="BTR3" s="218"/>
      <c r="BTS3" s="218"/>
      <c r="BTT3" s="218"/>
      <c r="BTU3" s="218"/>
      <c r="BTV3" s="218"/>
      <c r="BTW3" s="218"/>
      <c r="BTX3" s="218"/>
      <c r="BTY3" s="218"/>
      <c r="BTZ3" s="218"/>
      <c r="BUA3" s="218"/>
      <c r="BUB3" s="218"/>
      <c r="BUC3" s="218"/>
      <c r="BUD3" s="218"/>
      <c r="BUE3" s="218"/>
      <c r="BUF3" s="218"/>
      <c r="BUG3" s="218"/>
      <c r="BUH3" s="218"/>
      <c r="BUI3" s="218"/>
      <c r="BUJ3" s="218"/>
      <c r="BUK3" s="218"/>
      <c r="BUL3" s="218"/>
      <c r="BUM3" s="218"/>
      <c r="BUN3" s="218"/>
      <c r="BUO3" s="218"/>
      <c r="BUP3" s="218"/>
      <c r="BUQ3" s="218"/>
      <c r="BUR3" s="218"/>
      <c r="BUS3" s="218"/>
      <c r="BUT3" s="218"/>
      <c r="BUU3" s="218"/>
      <c r="BUV3" s="218"/>
      <c r="BUW3" s="218"/>
      <c r="BUX3" s="218"/>
      <c r="BUY3" s="218"/>
      <c r="BUZ3" s="218"/>
      <c r="BVA3" s="218"/>
      <c r="BVB3" s="218"/>
      <c r="BVC3" s="218"/>
      <c r="BVD3" s="218"/>
      <c r="BVE3" s="218"/>
      <c r="BVF3" s="218"/>
      <c r="BVG3" s="218"/>
      <c r="BVH3" s="218"/>
      <c r="BVI3" s="218"/>
      <c r="BVJ3" s="218"/>
      <c r="BVK3" s="218"/>
      <c r="BVL3" s="218"/>
      <c r="BVM3" s="218"/>
      <c r="BVN3" s="218"/>
      <c r="BVO3" s="218"/>
      <c r="BVP3" s="218"/>
      <c r="BVQ3" s="218"/>
      <c r="BVR3" s="218"/>
      <c r="BVS3" s="218"/>
      <c r="BVT3" s="218"/>
      <c r="BVU3" s="218"/>
      <c r="BVV3" s="218"/>
      <c r="BVW3" s="218"/>
      <c r="BVX3" s="218"/>
      <c r="BVY3" s="218"/>
      <c r="BVZ3" s="218"/>
      <c r="BWA3" s="218"/>
      <c r="BWB3" s="218"/>
      <c r="BWC3" s="218"/>
      <c r="BWD3" s="218"/>
      <c r="BWE3" s="218"/>
      <c r="BWF3" s="218"/>
      <c r="BWG3" s="218"/>
      <c r="BWH3" s="218"/>
      <c r="BWI3" s="218"/>
      <c r="BWJ3" s="218"/>
      <c r="BWK3" s="218"/>
      <c r="BWL3" s="218"/>
      <c r="BWM3" s="218"/>
      <c r="BWN3" s="218"/>
      <c r="BWO3" s="218"/>
      <c r="BWP3" s="218"/>
      <c r="BWQ3" s="218"/>
      <c r="BWR3" s="218"/>
      <c r="BWS3" s="218"/>
      <c r="BWT3" s="218"/>
      <c r="BWU3" s="218"/>
      <c r="BWV3" s="218"/>
      <c r="BWW3" s="218"/>
      <c r="BWX3" s="218"/>
      <c r="BWY3" s="218"/>
      <c r="BWZ3" s="218"/>
      <c r="BXA3" s="218"/>
      <c r="BXB3" s="218"/>
      <c r="BXC3" s="218"/>
      <c r="BXD3" s="218"/>
      <c r="BXE3" s="218"/>
      <c r="BXF3" s="218"/>
      <c r="BXG3" s="218"/>
      <c r="BXH3" s="218"/>
      <c r="BXI3" s="218"/>
      <c r="BXJ3" s="218"/>
      <c r="BXK3" s="218"/>
      <c r="BXL3" s="218"/>
      <c r="BXM3" s="218"/>
      <c r="BXN3" s="218"/>
      <c r="BXO3" s="218"/>
      <c r="BXP3" s="218"/>
      <c r="BXQ3" s="218"/>
      <c r="BXR3" s="218"/>
      <c r="BXS3" s="218"/>
      <c r="BXT3" s="218"/>
      <c r="BXU3" s="218"/>
      <c r="BXV3" s="218"/>
      <c r="BXW3" s="218"/>
      <c r="BXX3" s="218"/>
      <c r="BXY3" s="218"/>
      <c r="BXZ3" s="218"/>
      <c r="BYA3" s="218"/>
      <c r="BYB3" s="218"/>
      <c r="BYC3" s="218"/>
      <c r="BYD3" s="218"/>
      <c r="BYE3" s="218"/>
      <c r="BYF3" s="218"/>
      <c r="BYG3" s="218"/>
      <c r="BYH3" s="218"/>
      <c r="BYI3" s="218"/>
      <c r="BYJ3" s="218"/>
      <c r="BYK3" s="218"/>
      <c r="BYL3" s="218"/>
      <c r="BYM3" s="218"/>
      <c r="BYN3" s="218"/>
      <c r="BYO3" s="218"/>
      <c r="BYP3" s="218"/>
      <c r="BYQ3" s="218"/>
      <c r="BYR3" s="218"/>
      <c r="BYS3" s="218"/>
      <c r="BYT3" s="218"/>
      <c r="BYU3" s="218"/>
      <c r="BYV3" s="218"/>
      <c r="BYW3" s="218"/>
      <c r="BYX3" s="218"/>
      <c r="BYY3" s="218"/>
      <c r="BYZ3" s="218"/>
      <c r="BZA3" s="218"/>
      <c r="BZB3" s="218"/>
      <c r="BZC3" s="218"/>
      <c r="BZD3" s="218"/>
      <c r="BZE3" s="218"/>
      <c r="BZF3" s="218"/>
      <c r="BZG3" s="218"/>
      <c r="BZH3" s="218"/>
      <c r="BZI3" s="218"/>
      <c r="BZJ3" s="218"/>
      <c r="BZK3" s="218"/>
      <c r="BZL3" s="218"/>
      <c r="BZM3" s="218"/>
      <c r="BZN3" s="218"/>
      <c r="BZO3" s="218"/>
      <c r="BZP3" s="218"/>
      <c r="BZQ3" s="218"/>
      <c r="BZR3" s="218"/>
      <c r="BZS3" s="218"/>
      <c r="BZT3" s="218"/>
      <c r="BZU3" s="218"/>
      <c r="BZV3" s="218"/>
      <c r="BZW3" s="218"/>
      <c r="BZX3" s="218"/>
      <c r="BZY3" s="218"/>
      <c r="BZZ3" s="218"/>
      <c r="CAA3" s="218"/>
      <c r="CAB3" s="218"/>
      <c r="CAC3" s="218"/>
      <c r="CAD3" s="218"/>
      <c r="CAE3" s="218"/>
      <c r="CAF3" s="218"/>
      <c r="CAG3" s="218"/>
      <c r="CAH3" s="218"/>
      <c r="CAI3" s="218"/>
      <c r="CAJ3" s="218"/>
      <c r="CAK3" s="218"/>
      <c r="CAL3" s="218"/>
      <c r="CAM3" s="218"/>
      <c r="CAN3" s="218"/>
      <c r="CAO3" s="218"/>
      <c r="CAP3" s="218"/>
      <c r="CAQ3" s="218"/>
      <c r="CAR3" s="218"/>
      <c r="CAS3" s="218"/>
      <c r="CAT3" s="218"/>
      <c r="CAU3" s="218"/>
      <c r="CAV3" s="218"/>
      <c r="CAW3" s="218"/>
      <c r="CAX3" s="218"/>
      <c r="CAY3" s="218"/>
      <c r="CAZ3" s="218"/>
      <c r="CBA3" s="218"/>
      <c r="CBB3" s="218"/>
      <c r="CBC3" s="218"/>
      <c r="CBD3" s="218"/>
      <c r="CBE3" s="218"/>
      <c r="CBF3" s="218"/>
      <c r="CBG3" s="218"/>
      <c r="CBH3" s="218"/>
      <c r="CBI3" s="218"/>
      <c r="CBJ3" s="218"/>
      <c r="CBK3" s="218"/>
      <c r="CBL3" s="218"/>
      <c r="CBM3" s="218"/>
      <c r="CBN3" s="218"/>
      <c r="CBO3" s="218"/>
      <c r="CBP3" s="218"/>
      <c r="CBQ3" s="218"/>
      <c r="CBR3" s="218"/>
      <c r="CBS3" s="218"/>
      <c r="CBT3" s="218"/>
      <c r="CBU3" s="218"/>
      <c r="CBV3" s="218"/>
      <c r="CBW3" s="218"/>
      <c r="CBX3" s="218"/>
      <c r="CBY3" s="218"/>
      <c r="CBZ3" s="218"/>
      <c r="CCA3" s="218"/>
      <c r="CCB3" s="218"/>
      <c r="CCC3" s="218"/>
      <c r="CCD3" s="218"/>
      <c r="CCE3" s="218"/>
      <c r="CCF3" s="218"/>
      <c r="CCG3" s="218"/>
      <c r="CCH3" s="218"/>
      <c r="CCI3" s="218"/>
      <c r="CCJ3" s="218"/>
      <c r="CCK3" s="218"/>
      <c r="CCL3" s="218"/>
      <c r="CCM3" s="218"/>
      <c r="CCN3" s="218"/>
      <c r="CCO3" s="218"/>
      <c r="CCP3" s="218"/>
      <c r="CCQ3" s="218"/>
      <c r="CCR3" s="218"/>
      <c r="CCS3" s="218"/>
      <c r="CCT3" s="218"/>
      <c r="CCU3" s="218"/>
      <c r="CCV3" s="218"/>
      <c r="CCW3" s="218"/>
      <c r="CCX3" s="218"/>
      <c r="CCY3" s="218"/>
      <c r="CCZ3" s="218"/>
      <c r="CDA3" s="218"/>
      <c r="CDB3" s="218"/>
      <c r="CDC3" s="218"/>
      <c r="CDD3" s="218"/>
      <c r="CDE3" s="218"/>
      <c r="CDF3" s="218"/>
      <c r="CDG3" s="218"/>
      <c r="CDH3" s="218"/>
      <c r="CDI3" s="218"/>
      <c r="CDJ3" s="218"/>
      <c r="CDK3" s="218"/>
      <c r="CDL3" s="218"/>
      <c r="CDM3" s="218"/>
      <c r="CDN3" s="218"/>
      <c r="CDO3" s="218"/>
      <c r="CDP3" s="218"/>
      <c r="CDQ3" s="218"/>
      <c r="CDR3" s="218"/>
      <c r="CDS3" s="218"/>
      <c r="CDT3" s="218"/>
      <c r="CDU3" s="218"/>
      <c r="CDV3" s="218"/>
      <c r="CDW3" s="218"/>
      <c r="CDX3" s="218"/>
      <c r="CDY3" s="218"/>
      <c r="CDZ3" s="218"/>
      <c r="CEA3" s="218"/>
      <c r="CEB3" s="218"/>
      <c r="CEC3" s="218"/>
      <c r="CED3" s="218"/>
      <c r="CEE3" s="218"/>
      <c r="CEF3" s="218"/>
      <c r="CEG3" s="218"/>
      <c r="CEH3" s="218"/>
      <c r="CEI3" s="218"/>
      <c r="CEJ3" s="218"/>
      <c r="CEK3" s="218"/>
      <c r="CEL3" s="218"/>
      <c r="CEM3" s="218"/>
      <c r="CEN3" s="218"/>
      <c r="CEO3" s="218"/>
      <c r="CEP3" s="218"/>
      <c r="CEQ3" s="218"/>
      <c r="CER3" s="218"/>
      <c r="CES3" s="218"/>
      <c r="CET3" s="218"/>
      <c r="CEU3" s="218"/>
      <c r="CEV3" s="218"/>
      <c r="CEW3" s="218"/>
      <c r="CEX3" s="218"/>
      <c r="CEY3" s="218"/>
      <c r="CEZ3" s="218"/>
      <c r="CFA3" s="218"/>
      <c r="CFB3" s="218"/>
      <c r="CFC3" s="218"/>
      <c r="CFD3" s="218"/>
      <c r="CFE3" s="218"/>
      <c r="CFF3" s="218"/>
      <c r="CFG3" s="218"/>
      <c r="CFH3" s="218"/>
      <c r="CFI3" s="218"/>
      <c r="CFJ3" s="218"/>
      <c r="CFK3" s="218"/>
      <c r="CFL3" s="218"/>
      <c r="CFM3" s="218"/>
      <c r="CFN3" s="218"/>
      <c r="CFO3" s="218"/>
      <c r="CFP3" s="218"/>
      <c r="CFQ3" s="218"/>
      <c r="CFR3" s="218"/>
      <c r="CFS3" s="218"/>
      <c r="CFT3" s="218"/>
      <c r="CFU3" s="218"/>
      <c r="CFV3" s="218"/>
      <c r="CFW3" s="218"/>
      <c r="CFX3" s="218"/>
      <c r="CFY3" s="218"/>
      <c r="CFZ3" s="218"/>
      <c r="CGA3" s="218"/>
      <c r="CGB3" s="218"/>
      <c r="CGC3" s="218"/>
      <c r="CGD3" s="218"/>
      <c r="CGE3" s="218"/>
      <c r="CGF3" s="218"/>
      <c r="CGG3" s="218"/>
      <c r="CGH3" s="218"/>
      <c r="CGI3" s="218"/>
      <c r="CGJ3" s="218"/>
      <c r="CGK3" s="218"/>
      <c r="CGL3" s="218"/>
      <c r="CGM3" s="218"/>
      <c r="CGN3" s="218"/>
      <c r="CGO3" s="218"/>
      <c r="CGP3" s="218"/>
      <c r="CGQ3" s="218"/>
      <c r="CGR3" s="218"/>
      <c r="CGS3" s="218"/>
      <c r="CGT3" s="218"/>
      <c r="CGU3" s="218"/>
      <c r="CGV3" s="218"/>
      <c r="CGW3" s="218"/>
      <c r="CGX3" s="218"/>
      <c r="CGY3" s="218"/>
      <c r="CGZ3" s="218"/>
      <c r="CHA3" s="218"/>
      <c r="CHB3" s="218"/>
      <c r="CHC3" s="218"/>
      <c r="CHD3" s="218"/>
      <c r="CHE3" s="218"/>
      <c r="CHF3" s="218"/>
      <c r="CHG3" s="218"/>
      <c r="CHH3" s="218"/>
      <c r="CHI3" s="218"/>
      <c r="CHJ3" s="218"/>
      <c r="CHK3" s="218"/>
      <c r="CHL3" s="218"/>
      <c r="CHM3" s="218"/>
      <c r="CHN3" s="218"/>
      <c r="CHO3" s="218"/>
      <c r="CHP3" s="218"/>
      <c r="CHQ3" s="218"/>
      <c r="CHR3" s="218"/>
      <c r="CHS3" s="218"/>
      <c r="CHT3" s="218"/>
      <c r="CHU3" s="218"/>
      <c r="CHV3" s="218"/>
      <c r="CHW3" s="218"/>
      <c r="CHX3" s="218"/>
      <c r="CHY3" s="218"/>
      <c r="CHZ3" s="218"/>
      <c r="CIA3" s="218"/>
      <c r="CIB3" s="218"/>
      <c r="CIC3" s="218"/>
      <c r="CID3" s="218"/>
      <c r="CIE3" s="218"/>
      <c r="CIF3" s="218"/>
      <c r="CIG3" s="218"/>
      <c r="CIH3" s="218"/>
      <c r="CII3" s="218"/>
      <c r="CIJ3" s="218"/>
      <c r="CIK3" s="218"/>
      <c r="CIL3" s="218"/>
      <c r="CIM3" s="218"/>
      <c r="CIN3" s="218"/>
      <c r="CIO3" s="218"/>
      <c r="CIP3" s="218"/>
      <c r="CIQ3" s="218"/>
      <c r="CIR3" s="218"/>
      <c r="CIS3" s="218"/>
      <c r="CIT3" s="218"/>
      <c r="CIU3" s="218"/>
      <c r="CIV3" s="218"/>
      <c r="CIW3" s="218"/>
      <c r="CIX3" s="218"/>
      <c r="CIY3" s="218"/>
      <c r="CIZ3" s="218"/>
      <c r="CJA3" s="218"/>
      <c r="CJB3" s="218"/>
      <c r="CJC3" s="218"/>
      <c r="CJD3" s="218"/>
      <c r="CJE3" s="218"/>
      <c r="CJF3" s="218"/>
      <c r="CJG3" s="218"/>
      <c r="CJH3" s="218"/>
      <c r="CJI3" s="218"/>
      <c r="CJJ3" s="218"/>
      <c r="CJK3" s="218"/>
      <c r="CJL3" s="218"/>
      <c r="CJM3" s="218"/>
      <c r="CJN3" s="218"/>
      <c r="CJO3" s="218"/>
      <c r="CJP3" s="218"/>
      <c r="CJQ3" s="218"/>
      <c r="CJR3" s="218"/>
      <c r="CJS3" s="218"/>
      <c r="CJT3" s="218"/>
      <c r="CJU3" s="218"/>
      <c r="CJV3" s="218"/>
      <c r="CJW3" s="218"/>
      <c r="CJX3" s="218"/>
      <c r="CJY3" s="218"/>
      <c r="CJZ3" s="218"/>
      <c r="CKA3" s="218"/>
      <c r="CKB3" s="218"/>
      <c r="CKC3" s="218"/>
      <c r="CKD3" s="218"/>
      <c r="CKE3" s="218"/>
      <c r="CKF3" s="218"/>
      <c r="CKG3" s="218"/>
      <c r="CKH3" s="218"/>
      <c r="CKI3" s="218"/>
      <c r="CKJ3" s="218"/>
      <c r="CKK3" s="218"/>
      <c r="CKL3" s="218"/>
      <c r="CKM3" s="218"/>
      <c r="CKN3" s="218"/>
      <c r="CKO3" s="218"/>
      <c r="CKP3" s="218"/>
      <c r="CKQ3" s="218"/>
      <c r="CKR3" s="218"/>
      <c r="CKS3" s="218"/>
      <c r="CKT3" s="218"/>
      <c r="CKU3" s="218"/>
      <c r="CKV3" s="218"/>
      <c r="CKW3" s="218"/>
      <c r="CKX3" s="218"/>
      <c r="CKY3" s="218"/>
      <c r="CKZ3" s="218"/>
      <c r="CLA3" s="218"/>
      <c r="CLB3" s="218"/>
      <c r="CLC3" s="218"/>
      <c r="CLD3" s="218"/>
      <c r="CLE3" s="218"/>
      <c r="CLF3" s="218"/>
      <c r="CLG3" s="218"/>
      <c r="CLH3" s="218"/>
      <c r="CLI3" s="218"/>
      <c r="CLJ3" s="218"/>
      <c r="CLK3" s="218"/>
      <c r="CLL3" s="218"/>
      <c r="CLM3" s="218"/>
      <c r="CLN3" s="218"/>
      <c r="CLO3" s="218"/>
      <c r="CLP3" s="218"/>
      <c r="CLQ3" s="218"/>
      <c r="CLR3" s="218"/>
      <c r="CLS3" s="218"/>
      <c r="CLT3" s="218"/>
      <c r="CLU3" s="218"/>
      <c r="CLV3" s="218"/>
      <c r="CLW3" s="218"/>
      <c r="CLX3" s="218"/>
      <c r="CLY3" s="218"/>
      <c r="CLZ3" s="218"/>
      <c r="CMA3" s="218"/>
      <c r="CMB3" s="218"/>
      <c r="CMC3" s="218"/>
      <c r="CMD3" s="218"/>
      <c r="CME3" s="218"/>
      <c r="CMF3" s="218"/>
      <c r="CMG3" s="218"/>
      <c r="CMH3" s="218"/>
      <c r="CMI3" s="218"/>
      <c r="CMJ3" s="218"/>
      <c r="CMK3" s="218"/>
      <c r="CML3" s="218"/>
      <c r="CMM3" s="218"/>
      <c r="CMN3" s="218"/>
      <c r="CMO3" s="218"/>
      <c r="CMP3" s="218"/>
      <c r="CMQ3" s="218"/>
      <c r="CMR3" s="218"/>
      <c r="CMS3" s="218"/>
      <c r="CMT3" s="218"/>
      <c r="CMU3" s="218"/>
      <c r="CMV3" s="218"/>
      <c r="CMW3" s="218"/>
      <c r="CMX3" s="218"/>
      <c r="CMY3" s="218"/>
      <c r="CMZ3" s="218"/>
      <c r="CNA3" s="218"/>
      <c r="CNB3" s="218"/>
      <c r="CNC3" s="218"/>
      <c r="CND3" s="218"/>
      <c r="CNE3" s="218"/>
      <c r="CNF3" s="218"/>
      <c r="CNG3" s="218"/>
      <c r="CNH3" s="218"/>
      <c r="CNI3" s="218"/>
      <c r="CNJ3" s="218"/>
      <c r="CNK3" s="218"/>
      <c r="CNL3" s="218"/>
      <c r="CNM3" s="218"/>
      <c r="CNN3" s="218"/>
      <c r="CNO3" s="218"/>
      <c r="CNP3" s="218"/>
      <c r="CNQ3" s="218"/>
      <c r="CNR3" s="218"/>
      <c r="CNS3" s="218"/>
      <c r="CNT3" s="218"/>
      <c r="CNU3" s="218"/>
      <c r="CNV3" s="218"/>
      <c r="CNW3" s="218"/>
      <c r="CNX3" s="218"/>
      <c r="CNY3" s="218"/>
      <c r="CNZ3" s="218"/>
      <c r="COA3" s="218"/>
      <c r="COB3" s="218"/>
      <c r="COC3" s="218"/>
      <c r="COD3" s="218"/>
      <c r="COE3" s="218"/>
      <c r="COF3" s="218"/>
      <c r="COG3" s="218"/>
      <c r="COH3" s="218"/>
      <c r="COI3" s="218"/>
      <c r="COJ3" s="218"/>
      <c r="COK3" s="218"/>
      <c r="COL3" s="218"/>
      <c r="COM3" s="218"/>
      <c r="CON3" s="218"/>
      <c r="COO3" s="218"/>
      <c r="COP3" s="218"/>
      <c r="COQ3" s="218"/>
      <c r="COR3" s="218"/>
      <c r="COS3" s="218"/>
      <c r="COT3" s="218"/>
      <c r="COU3" s="218"/>
      <c r="COV3" s="218"/>
      <c r="COW3" s="218"/>
      <c r="COX3" s="218"/>
      <c r="COY3" s="218"/>
      <c r="COZ3" s="218"/>
      <c r="CPA3" s="218"/>
      <c r="CPB3" s="218"/>
      <c r="CPC3" s="218"/>
      <c r="CPD3" s="218"/>
      <c r="CPE3" s="218"/>
      <c r="CPF3" s="218"/>
      <c r="CPG3" s="218"/>
      <c r="CPH3" s="218"/>
      <c r="CPI3" s="218"/>
      <c r="CPJ3" s="218"/>
      <c r="CPK3" s="218"/>
      <c r="CPL3" s="218"/>
      <c r="CPM3" s="218"/>
      <c r="CPN3" s="218"/>
      <c r="CPO3" s="218"/>
      <c r="CPP3" s="218"/>
      <c r="CPQ3" s="218"/>
      <c r="CPR3" s="218"/>
      <c r="CPS3" s="218"/>
      <c r="CPT3" s="218"/>
      <c r="CPU3" s="218"/>
      <c r="CPV3" s="218"/>
      <c r="CPW3" s="218"/>
      <c r="CPX3" s="218"/>
      <c r="CPY3" s="218"/>
      <c r="CPZ3" s="218"/>
      <c r="CQA3" s="218"/>
      <c r="CQB3" s="218"/>
      <c r="CQC3" s="218"/>
      <c r="CQD3" s="218"/>
      <c r="CQE3" s="218"/>
      <c r="CQF3" s="218"/>
      <c r="CQG3" s="218"/>
      <c r="CQH3" s="218"/>
      <c r="CQI3" s="218"/>
      <c r="CQJ3" s="218"/>
      <c r="CQK3" s="218"/>
      <c r="CQL3" s="218"/>
      <c r="CQM3" s="218"/>
      <c r="CQN3" s="218"/>
      <c r="CQO3" s="218"/>
      <c r="CQP3" s="218"/>
      <c r="CQQ3" s="218"/>
      <c r="CQR3" s="218"/>
      <c r="CQS3" s="218"/>
      <c r="CQT3" s="218"/>
      <c r="CQU3" s="218"/>
      <c r="CQV3" s="218"/>
      <c r="CQW3" s="218"/>
      <c r="CQX3" s="218"/>
      <c r="CQY3" s="218"/>
      <c r="CQZ3" s="218"/>
      <c r="CRA3" s="218"/>
      <c r="CRB3" s="218"/>
      <c r="CRC3" s="218"/>
      <c r="CRD3" s="218"/>
      <c r="CRE3" s="218"/>
      <c r="CRF3" s="218"/>
      <c r="CRG3" s="218"/>
      <c r="CRH3" s="218"/>
      <c r="CRI3" s="218"/>
      <c r="CRJ3" s="218"/>
      <c r="CRK3" s="218"/>
      <c r="CRL3" s="218"/>
      <c r="CRM3" s="218"/>
      <c r="CRN3" s="218"/>
      <c r="CRO3" s="218"/>
      <c r="CRP3" s="218"/>
      <c r="CRQ3" s="218"/>
      <c r="CRR3" s="218"/>
      <c r="CRS3" s="218"/>
      <c r="CRT3" s="218"/>
      <c r="CRU3" s="218"/>
      <c r="CRV3" s="218"/>
      <c r="CRW3" s="218"/>
      <c r="CRX3" s="218"/>
      <c r="CRY3" s="218"/>
      <c r="CRZ3" s="218"/>
      <c r="CSA3" s="218"/>
      <c r="CSB3" s="218"/>
      <c r="CSC3" s="218"/>
      <c r="CSD3" s="218"/>
      <c r="CSE3" s="218"/>
      <c r="CSF3" s="218"/>
      <c r="CSG3" s="218"/>
      <c r="CSH3" s="218"/>
      <c r="CSI3" s="218"/>
      <c r="CSJ3" s="218"/>
      <c r="CSK3" s="218"/>
      <c r="CSL3" s="218"/>
      <c r="CSM3" s="218"/>
      <c r="CSN3" s="218"/>
      <c r="CSO3" s="218"/>
      <c r="CSP3" s="218"/>
      <c r="CSQ3" s="218"/>
      <c r="CSR3" s="218"/>
      <c r="CSS3" s="218"/>
      <c r="CST3" s="218"/>
      <c r="CSU3" s="218"/>
      <c r="CSV3" s="218"/>
      <c r="CSW3" s="218"/>
      <c r="CSX3" s="218"/>
      <c r="CSY3" s="218"/>
      <c r="CSZ3" s="218"/>
      <c r="CTA3" s="218"/>
      <c r="CTB3" s="218"/>
      <c r="CTC3" s="218"/>
      <c r="CTD3" s="218"/>
      <c r="CTE3" s="218"/>
      <c r="CTF3" s="218"/>
      <c r="CTG3" s="218"/>
      <c r="CTH3" s="218"/>
      <c r="CTI3" s="218"/>
      <c r="CTJ3" s="218"/>
      <c r="CTK3" s="218"/>
      <c r="CTL3" s="218"/>
      <c r="CTM3" s="218"/>
      <c r="CTN3" s="218"/>
      <c r="CTO3" s="218"/>
      <c r="CTP3" s="218"/>
      <c r="CTQ3" s="218"/>
      <c r="CTR3" s="218"/>
      <c r="CTS3" s="218"/>
      <c r="CTT3" s="218"/>
      <c r="CTU3" s="218"/>
      <c r="CTV3" s="218"/>
      <c r="CTW3" s="218"/>
      <c r="CTX3" s="218"/>
      <c r="CTY3" s="218"/>
      <c r="CTZ3" s="218"/>
      <c r="CUA3" s="218"/>
      <c r="CUB3" s="218"/>
      <c r="CUC3" s="218"/>
      <c r="CUD3" s="218"/>
      <c r="CUE3" s="218"/>
      <c r="CUF3" s="218"/>
      <c r="CUG3" s="218"/>
      <c r="CUH3" s="218"/>
      <c r="CUI3" s="218"/>
      <c r="CUJ3" s="218"/>
      <c r="CUK3" s="218"/>
      <c r="CUL3" s="218"/>
      <c r="CUM3" s="218"/>
      <c r="CUN3" s="218"/>
      <c r="CUO3" s="218"/>
      <c r="CUP3" s="218"/>
      <c r="CUQ3" s="218"/>
      <c r="CUR3" s="218"/>
      <c r="CUS3" s="218"/>
      <c r="CUT3" s="218"/>
      <c r="CUU3" s="218"/>
      <c r="CUV3" s="218"/>
      <c r="CUW3" s="218"/>
      <c r="CUX3" s="218"/>
      <c r="CUY3" s="218"/>
      <c r="CUZ3" s="218"/>
      <c r="CVA3" s="218"/>
      <c r="CVB3" s="218"/>
      <c r="CVC3" s="218"/>
      <c r="CVD3" s="218"/>
      <c r="CVE3" s="218"/>
      <c r="CVF3" s="218"/>
      <c r="CVG3" s="218"/>
      <c r="CVH3" s="218"/>
      <c r="CVI3" s="218"/>
      <c r="CVJ3" s="218"/>
      <c r="CVK3" s="218"/>
      <c r="CVL3" s="218"/>
      <c r="CVM3" s="218"/>
      <c r="CVN3" s="218"/>
      <c r="CVO3" s="218"/>
      <c r="CVP3" s="218"/>
      <c r="CVQ3" s="218"/>
      <c r="CVR3" s="218"/>
      <c r="CVS3" s="218"/>
      <c r="CVT3" s="218"/>
      <c r="CVU3" s="218"/>
      <c r="CVV3" s="218"/>
      <c r="CVW3" s="218"/>
      <c r="CVX3" s="218"/>
      <c r="CVY3" s="218"/>
      <c r="CVZ3" s="218"/>
      <c r="CWA3" s="218"/>
      <c r="CWB3" s="218"/>
      <c r="CWC3" s="218"/>
      <c r="CWD3" s="218"/>
      <c r="CWE3" s="218"/>
      <c r="CWF3" s="218"/>
      <c r="CWG3" s="218"/>
      <c r="CWH3" s="218"/>
      <c r="CWI3" s="218"/>
      <c r="CWJ3" s="218"/>
      <c r="CWK3" s="218"/>
      <c r="CWL3" s="218"/>
      <c r="CWM3" s="218"/>
      <c r="CWN3" s="218"/>
      <c r="CWO3" s="218"/>
      <c r="CWP3" s="218"/>
      <c r="CWQ3" s="218"/>
      <c r="CWR3" s="218"/>
      <c r="CWS3" s="218"/>
      <c r="CWT3" s="218"/>
      <c r="CWU3" s="218"/>
      <c r="CWV3" s="218"/>
      <c r="CWW3" s="218"/>
      <c r="CWX3" s="218"/>
      <c r="CWY3" s="218"/>
      <c r="CWZ3" s="218"/>
      <c r="CXA3" s="218"/>
      <c r="CXB3" s="218"/>
      <c r="CXC3" s="218"/>
      <c r="CXD3" s="218"/>
      <c r="CXE3" s="218"/>
      <c r="CXF3" s="218"/>
      <c r="CXG3" s="218"/>
      <c r="CXH3" s="218"/>
      <c r="CXI3" s="218"/>
      <c r="CXJ3" s="218"/>
      <c r="CXK3" s="218"/>
      <c r="CXL3" s="218"/>
      <c r="CXM3" s="218"/>
      <c r="CXN3" s="218"/>
      <c r="CXO3" s="218"/>
      <c r="CXP3" s="218"/>
      <c r="CXQ3" s="218"/>
      <c r="CXR3" s="218"/>
      <c r="CXS3" s="218"/>
      <c r="CXT3" s="218"/>
      <c r="CXU3" s="218"/>
      <c r="CXV3" s="218"/>
      <c r="CXW3" s="218"/>
      <c r="CXX3" s="218"/>
      <c r="CXY3" s="218"/>
      <c r="CXZ3" s="218"/>
      <c r="CYA3" s="218"/>
      <c r="CYB3" s="218"/>
      <c r="CYC3" s="218"/>
      <c r="CYD3" s="218"/>
      <c r="CYE3" s="218"/>
      <c r="CYF3" s="218"/>
      <c r="CYG3" s="218"/>
      <c r="CYH3" s="218"/>
      <c r="CYI3" s="218"/>
      <c r="CYJ3" s="218"/>
      <c r="CYK3" s="218"/>
      <c r="CYL3" s="218"/>
      <c r="CYM3" s="218"/>
      <c r="CYN3" s="218"/>
      <c r="CYO3" s="218"/>
      <c r="CYP3" s="218"/>
      <c r="CYQ3" s="218"/>
      <c r="CYR3" s="218"/>
      <c r="CYS3" s="218"/>
      <c r="CYT3" s="218"/>
      <c r="CYU3" s="218"/>
      <c r="CYV3" s="218"/>
      <c r="CYW3" s="218"/>
      <c r="CYX3" s="218"/>
      <c r="CYY3" s="218"/>
      <c r="CYZ3" s="218"/>
      <c r="CZA3" s="218"/>
      <c r="CZB3" s="218"/>
      <c r="CZC3" s="218"/>
      <c r="CZD3" s="218"/>
      <c r="CZE3" s="218"/>
      <c r="CZF3" s="218"/>
      <c r="CZG3" s="218"/>
      <c r="CZH3" s="218"/>
      <c r="CZI3" s="218"/>
      <c r="CZJ3" s="218"/>
      <c r="CZK3" s="218"/>
      <c r="CZL3" s="218"/>
      <c r="CZM3" s="218"/>
      <c r="CZN3" s="218"/>
      <c r="CZO3" s="218"/>
      <c r="CZP3" s="218"/>
      <c r="CZQ3" s="218"/>
      <c r="CZR3" s="218"/>
      <c r="CZS3" s="218"/>
      <c r="CZT3" s="218"/>
      <c r="CZU3" s="218"/>
      <c r="CZV3" s="218"/>
      <c r="CZW3" s="218"/>
      <c r="CZX3" s="218"/>
      <c r="CZY3" s="218"/>
      <c r="CZZ3" s="218"/>
      <c r="DAA3" s="218"/>
      <c r="DAB3" s="218"/>
      <c r="DAC3" s="218"/>
      <c r="DAD3" s="218"/>
      <c r="DAE3" s="218"/>
      <c r="DAF3" s="218"/>
      <c r="DAG3" s="218"/>
      <c r="DAH3" s="218"/>
      <c r="DAI3" s="218"/>
      <c r="DAJ3" s="218"/>
      <c r="DAK3" s="218"/>
      <c r="DAL3" s="218"/>
      <c r="DAM3" s="218"/>
      <c r="DAN3" s="218"/>
      <c r="DAO3" s="218"/>
      <c r="DAP3" s="218"/>
      <c r="DAQ3" s="218"/>
      <c r="DAR3" s="218"/>
      <c r="DAS3" s="218"/>
      <c r="DAT3" s="218"/>
      <c r="DAU3" s="218"/>
      <c r="DAV3" s="218"/>
      <c r="DAW3" s="218"/>
      <c r="DAX3" s="218"/>
      <c r="DAY3" s="218"/>
      <c r="DAZ3" s="218"/>
      <c r="DBA3" s="218"/>
      <c r="DBB3" s="218"/>
      <c r="DBC3" s="218"/>
      <c r="DBD3" s="218"/>
      <c r="DBE3" s="218"/>
      <c r="DBF3" s="218"/>
      <c r="DBG3" s="218"/>
      <c r="DBH3" s="218"/>
      <c r="DBI3" s="218"/>
      <c r="DBJ3" s="218"/>
      <c r="DBK3" s="218"/>
      <c r="DBL3" s="218"/>
      <c r="DBM3" s="218"/>
      <c r="DBN3" s="218"/>
      <c r="DBO3" s="218"/>
      <c r="DBP3" s="218"/>
      <c r="DBQ3" s="218"/>
      <c r="DBR3" s="218"/>
      <c r="DBS3" s="218"/>
      <c r="DBT3" s="218"/>
      <c r="DBU3" s="218"/>
      <c r="DBV3" s="218"/>
      <c r="DBW3" s="218"/>
      <c r="DBX3" s="218"/>
      <c r="DBY3" s="218"/>
      <c r="DBZ3" s="218"/>
      <c r="DCA3" s="218"/>
      <c r="DCB3" s="218"/>
      <c r="DCC3" s="218"/>
      <c r="DCD3" s="218"/>
      <c r="DCE3" s="218"/>
      <c r="DCF3" s="218"/>
      <c r="DCG3" s="218"/>
      <c r="DCH3" s="218"/>
      <c r="DCI3" s="218"/>
      <c r="DCJ3" s="218"/>
      <c r="DCK3" s="218"/>
      <c r="DCL3" s="218"/>
      <c r="DCM3" s="218"/>
      <c r="DCN3" s="218"/>
      <c r="DCO3" s="218"/>
      <c r="DCP3" s="218"/>
      <c r="DCQ3" s="218"/>
      <c r="DCR3" s="218"/>
      <c r="DCS3" s="218"/>
      <c r="DCT3" s="218"/>
      <c r="DCU3" s="218"/>
      <c r="DCV3" s="218"/>
      <c r="DCW3" s="218"/>
      <c r="DCX3" s="218"/>
      <c r="DCY3" s="218"/>
      <c r="DCZ3" s="218"/>
      <c r="DDA3" s="218"/>
      <c r="DDB3" s="218"/>
      <c r="DDC3" s="218"/>
      <c r="DDD3" s="218"/>
      <c r="DDE3" s="218"/>
      <c r="DDF3" s="218"/>
      <c r="DDG3" s="218"/>
      <c r="DDH3" s="218"/>
      <c r="DDI3" s="218"/>
      <c r="DDJ3" s="218"/>
      <c r="DDK3" s="218"/>
      <c r="DDL3" s="218"/>
      <c r="DDM3" s="218"/>
      <c r="DDN3" s="218"/>
      <c r="DDO3" s="218"/>
      <c r="DDP3" s="218"/>
      <c r="DDQ3" s="218"/>
      <c r="DDR3" s="218"/>
      <c r="DDS3" s="218"/>
      <c r="DDT3" s="218"/>
      <c r="DDU3" s="218"/>
      <c r="DDV3" s="218"/>
      <c r="DDW3" s="218"/>
      <c r="DDX3" s="218"/>
      <c r="DDY3" s="218"/>
      <c r="DDZ3" s="218"/>
      <c r="DEA3" s="218"/>
      <c r="DEB3" s="218"/>
      <c r="DEC3" s="218"/>
      <c r="DED3" s="218"/>
      <c r="DEE3" s="218"/>
      <c r="DEF3" s="218"/>
      <c r="DEG3" s="218"/>
      <c r="DEH3" s="218"/>
      <c r="DEI3" s="218"/>
      <c r="DEJ3" s="218"/>
      <c r="DEK3" s="218"/>
      <c r="DEL3" s="218"/>
      <c r="DEM3" s="218"/>
      <c r="DEN3" s="218"/>
      <c r="DEO3" s="218"/>
      <c r="DEP3" s="218"/>
      <c r="DEQ3" s="218"/>
      <c r="DER3" s="218"/>
      <c r="DES3" s="218"/>
      <c r="DET3" s="218"/>
      <c r="DEU3" s="218"/>
      <c r="DEV3" s="218"/>
      <c r="DEW3" s="218"/>
      <c r="DEX3" s="218"/>
      <c r="DEY3" s="218"/>
      <c r="DEZ3" s="218"/>
      <c r="DFA3" s="218"/>
      <c r="DFB3" s="218"/>
      <c r="DFC3" s="218"/>
      <c r="DFD3" s="218"/>
      <c r="DFE3" s="218"/>
      <c r="DFF3" s="218"/>
      <c r="DFG3" s="218"/>
      <c r="DFH3" s="218"/>
      <c r="DFI3" s="218"/>
      <c r="DFJ3" s="218"/>
      <c r="DFK3" s="218"/>
      <c r="DFL3" s="218"/>
      <c r="DFM3" s="218"/>
      <c r="DFN3" s="218"/>
      <c r="DFO3" s="218"/>
      <c r="DFP3" s="218"/>
      <c r="DFQ3" s="218"/>
      <c r="DFR3" s="218"/>
      <c r="DFS3" s="218"/>
      <c r="DFT3" s="218"/>
      <c r="DFU3" s="218"/>
      <c r="DFV3" s="218"/>
      <c r="DFW3" s="218"/>
      <c r="DFX3" s="218"/>
      <c r="DFY3" s="218"/>
      <c r="DFZ3" s="218"/>
      <c r="DGA3" s="218"/>
      <c r="DGB3" s="218"/>
      <c r="DGC3" s="218"/>
      <c r="DGD3" s="218"/>
      <c r="DGE3" s="218"/>
      <c r="DGF3" s="218"/>
      <c r="DGG3" s="218"/>
      <c r="DGH3" s="218"/>
      <c r="DGI3" s="218"/>
      <c r="DGJ3" s="218"/>
      <c r="DGK3" s="218"/>
      <c r="DGL3" s="218"/>
      <c r="DGM3" s="218"/>
      <c r="DGN3" s="218"/>
      <c r="DGO3" s="218"/>
      <c r="DGP3" s="218"/>
      <c r="DGQ3" s="218"/>
      <c r="DGR3" s="218"/>
      <c r="DGS3" s="218"/>
      <c r="DGT3" s="218"/>
      <c r="DGU3" s="218"/>
      <c r="DGV3" s="218"/>
      <c r="DGW3" s="218"/>
      <c r="DGX3" s="218"/>
      <c r="DGY3" s="218"/>
      <c r="DGZ3" s="218"/>
      <c r="DHA3" s="218"/>
      <c r="DHB3" s="218"/>
      <c r="DHC3" s="218"/>
      <c r="DHD3" s="218"/>
      <c r="DHE3" s="218"/>
      <c r="DHF3" s="218"/>
      <c r="DHG3" s="218"/>
      <c r="DHH3" s="218"/>
      <c r="DHI3" s="218"/>
      <c r="DHJ3" s="218"/>
      <c r="DHK3" s="218"/>
      <c r="DHL3" s="218"/>
      <c r="DHM3" s="218"/>
      <c r="DHN3" s="218"/>
      <c r="DHO3" s="218"/>
      <c r="DHP3" s="218"/>
      <c r="DHQ3" s="218"/>
      <c r="DHR3" s="218"/>
      <c r="DHS3" s="218"/>
      <c r="DHT3" s="218"/>
      <c r="DHU3" s="218"/>
      <c r="DHV3" s="218"/>
      <c r="DHW3" s="218"/>
      <c r="DHX3" s="218"/>
      <c r="DHY3" s="218"/>
      <c r="DHZ3" s="218"/>
      <c r="DIA3" s="218"/>
      <c r="DIB3" s="218"/>
      <c r="DIC3" s="218"/>
      <c r="DID3" s="218"/>
      <c r="DIE3" s="218"/>
      <c r="DIF3" s="218"/>
      <c r="DIG3" s="218"/>
      <c r="DIH3" s="218"/>
      <c r="DII3" s="218"/>
      <c r="DIJ3" s="218"/>
      <c r="DIK3" s="218"/>
      <c r="DIL3" s="218"/>
      <c r="DIM3" s="218"/>
      <c r="DIN3" s="218"/>
      <c r="DIO3" s="218"/>
      <c r="DIP3" s="218"/>
      <c r="DIQ3" s="218"/>
      <c r="DIR3" s="218"/>
      <c r="DIS3" s="218"/>
      <c r="DIT3" s="218"/>
      <c r="DIU3" s="218"/>
      <c r="DIV3" s="218"/>
      <c r="DIW3" s="218"/>
      <c r="DIX3" s="218"/>
      <c r="DIY3" s="218"/>
      <c r="DIZ3" s="218"/>
      <c r="DJA3" s="218"/>
      <c r="DJB3" s="218"/>
      <c r="DJC3" s="218"/>
      <c r="DJD3" s="218"/>
      <c r="DJE3" s="218"/>
      <c r="DJF3" s="218"/>
      <c r="DJG3" s="218"/>
      <c r="DJH3" s="218"/>
      <c r="DJI3" s="218"/>
      <c r="DJJ3" s="218"/>
      <c r="DJK3" s="218"/>
      <c r="DJL3" s="218"/>
      <c r="DJM3" s="218"/>
      <c r="DJN3" s="218"/>
      <c r="DJO3" s="218"/>
      <c r="DJP3" s="218"/>
      <c r="DJQ3" s="218"/>
      <c r="DJR3" s="218"/>
      <c r="DJS3" s="218"/>
      <c r="DJT3" s="218"/>
      <c r="DJU3" s="218"/>
      <c r="DJV3" s="218"/>
      <c r="DJW3" s="218"/>
      <c r="DJX3" s="218"/>
      <c r="DJY3" s="218"/>
      <c r="DJZ3" s="218"/>
      <c r="DKA3" s="218"/>
      <c r="DKB3" s="218"/>
      <c r="DKC3" s="218"/>
      <c r="DKD3" s="218"/>
      <c r="DKE3" s="218"/>
      <c r="DKF3" s="218"/>
      <c r="DKG3" s="218"/>
      <c r="DKH3" s="218"/>
      <c r="DKI3" s="218"/>
      <c r="DKJ3" s="218"/>
      <c r="DKK3" s="218"/>
      <c r="DKL3" s="218"/>
      <c r="DKM3" s="218"/>
      <c r="DKN3" s="218"/>
      <c r="DKO3" s="218"/>
      <c r="DKP3" s="218"/>
      <c r="DKQ3" s="218"/>
      <c r="DKR3" s="218"/>
      <c r="DKS3" s="218"/>
      <c r="DKT3" s="218"/>
      <c r="DKU3" s="218"/>
      <c r="DKV3" s="218"/>
      <c r="DKW3" s="218"/>
      <c r="DKX3" s="218"/>
      <c r="DKY3" s="218"/>
      <c r="DKZ3" s="218"/>
      <c r="DLA3" s="218"/>
      <c r="DLB3" s="218"/>
      <c r="DLC3" s="218"/>
      <c r="DLD3" s="218"/>
      <c r="DLE3" s="218"/>
      <c r="DLF3" s="218"/>
      <c r="DLG3" s="218"/>
      <c r="DLH3" s="218"/>
      <c r="DLI3" s="218"/>
      <c r="DLJ3" s="218"/>
      <c r="DLK3" s="218"/>
      <c r="DLL3" s="218"/>
      <c r="DLM3" s="218"/>
      <c r="DLN3" s="218"/>
      <c r="DLO3" s="218"/>
      <c r="DLP3" s="218"/>
      <c r="DLQ3" s="218"/>
      <c r="DLR3" s="218"/>
      <c r="DLS3" s="218"/>
      <c r="DLT3" s="218"/>
      <c r="DLU3" s="218"/>
      <c r="DLV3" s="218"/>
      <c r="DLW3" s="218"/>
      <c r="DLX3" s="218"/>
      <c r="DLY3" s="218"/>
      <c r="DLZ3" s="218"/>
      <c r="DMA3" s="218"/>
      <c r="DMB3" s="218"/>
      <c r="DMC3" s="218"/>
      <c r="DMD3" s="218"/>
      <c r="DME3" s="218"/>
      <c r="DMF3" s="218"/>
      <c r="DMG3" s="218"/>
      <c r="DMH3" s="218"/>
      <c r="DMI3" s="218"/>
      <c r="DMJ3" s="218"/>
      <c r="DMK3" s="218"/>
      <c r="DML3" s="218"/>
      <c r="DMM3" s="218"/>
      <c r="DMN3" s="218"/>
      <c r="DMO3" s="218"/>
      <c r="DMP3" s="218"/>
      <c r="DMQ3" s="218"/>
      <c r="DMR3" s="218"/>
      <c r="DMS3" s="218"/>
      <c r="DMT3" s="218"/>
      <c r="DMU3" s="218"/>
      <c r="DMV3" s="218"/>
      <c r="DMW3" s="218"/>
      <c r="DMX3" s="218"/>
      <c r="DMY3" s="218"/>
      <c r="DMZ3" s="218"/>
      <c r="DNA3" s="218"/>
      <c r="DNB3" s="218"/>
      <c r="DNC3" s="218"/>
      <c r="DND3" s="218"/>
      <c r="DNE3" s="218"/>
      <c r="DNF3" s="218"/>
      <c r="DNG3" s="218"/>
      <c r="DNH3" s="218"/>
      <c r="DNI3" s="218"/>
      <c r="DNJ3" s="218"/>
      <c r="DNK3" s="218"/>
      <c r="DNL3" s="218"/>
      <c r="DNM3" s="218"/>
      <c r="DNN3" s="218"/>
      <c r="DNO3" s="218"/>
      <c r="DNP3" s="218"/>
      <c r="DNQ3" s="218"/>
      <c r="DNR3" s="218"/>
      <c r="DNS3" s="218"/>
      <c r="DNT3" s="218"/>
      <c r="DNU3" s="218"/>
      <c r="DNV3" s="218"/>
      <c r="DNW3" s="218"/>
      <c r="DNX3" s="218"/>
      <c r="DNY3" s="218"/>
      <c r="DNZ3" s="218"/>
      <c r="DOA3" s="218"/>
      <c r="DOB3" s="218"/>
      <c r="DOC3" s="218"/>
      <c r="DOD3" s="218"/>
      <c r="DOE3" s="218"/>
      <c r="DOF3" s="218"/>
      <c r="DOG3" s="218"/>
      <c r="DOH3" s="218"/>
      <c r="DOI3" s="218"/>
      <c r="DOJ3" s="218"/>
      <c r="DOK3" s="218"/>
      <c r="DOL3" s="218"/>
      <c r="DOM3" s="218"/>
      <c r="DON3" s="218"/>
      <c r="DOO3" s="218"/>
      <c r="DOP3" s="218"/>
      <c r="DOQ3" s="218"/>
      <c r="DOR3" s="218"/>
      <c r="DOS3" s="218"/>
      <c r="DOT3" s="218"/>
      <c r="DOU3" s="218"/>
      <c r="DOV3" s="218"/>
      <c r="DOW3" s="218"/>
      <c r="DOX3" s="218"/>
      <c r="DOY3" s="218"/>
      <c r="DOZ3" s="218"/>
      <c r="DPA3" s="218"/>
      <c r="DPB3" s="218"/>
      <c r="DPC3" s="218"/>
      <c r="DPD3" s="218"/>
      <c r="DPE3" s="218"/>
      <c r="DPF3" s="218"/>
      <c r="DPG3" s="218"/>
      <c r="DPH3" s="218"/>
      <c r="DPI3" s="218"/>
      <c r="DPJ3" s="218"/>
      <c r="DPK3" s="218"/>
      <c r="DPL3" s="218"/>
      <c r="DPM3" s="218"/>
      <c r="DPN3" s="218"/>
      <c r="DPO3" s="218"/>
      <c r="DPP3" s="218"/>
      <c r="DPQ3" s="218"/>
      <c r="DPR3" s="218"/>
      <c r="DPS3" s="218"/>
      <c r="DPT3" s="218"/>
      <c r="DPU3" s="218"/>
      <c r="DPV3" s="218"/>
      <c r="DPW3" s="218"/>
      <c r="DPX3" s="218"/>
      <c r="DPY3" s="218"/>
      <c r="DPZ3" s="218"/>
      <c r="DQA3" s="218"/>
      <c r="DQB3" s="218"/>
      <c r="DQC3" s="218"/>
      <c r="DQD3" s="218"/>
      <c r="DQE3" s="218"/>
      <c r="DQF3" s="218"/>
      <c r="DQG3" s="218"/>
      <c r="DQH3" s="218"/>
      <c r="DQI3" s="218"/>
      <c r="DQJ3" s="218"/>
      <c r="DQK3" s="218"/>
      <c r="DQL3" s="218"/>
      <c r="DQM3" s="218"/>
      <c r="DQN3" s="218"/>
      <c r="DQO3" s="218"/>
      <c r="DQP3" s="218"/>
      <c r="DQQ3" s="218"/>
      <c r="DQR3" s="218"/>
      <c r="DQS3" s="218"/>
      <c r="DQT3" s="218"/>
      <c r="DQU3" s="218"/>
      <c r="DQV3" s="218"/>
      <c r="DQW3" s="218"/>
      <c r="DQX3" s="218"/>
      <c r="DQY3" s="218"/>
      <c r="DQZ3" s="218"/>
      <c r="DRA3" s="218"/>
      <c r="DRB3" s="218"/>
      <c r="DRC3" s="218"/>
      <c r="DRD3" s="218"/>
      <c r="DRE3" s="218"/>
      <c r="DRF3" s="218"/>
      <c r="DRG3" s="218"/>
      <c r="DRH3" s="218"/>
      <c r="DRI3" s="218"/>
      <c r="DRJ3" s="218"/>
      <c r="DRK3" s="218"/>
      <c r="DRL3" s="218"/>
      <c r="DRM3" s="218"/>
      <c r="DRN3" s="218"/>
      <c r="DRO3" s="218"/>
      <c r="DRP3" s="218"/>
      <c r="DRQ3" s="218"/>
      <c r="DRR3" s="218"/>
      <c r="DRS3" s="218"/>
      <c r="DRT3" s="218"/>
      <c r="DRU3" s="218"/>
      <c r="DRV3" s="218"/>
      <c r="DRW3" s="218"/>
      <c r="DRX3" s="218"/>
      <c r="DRY3" s="218"/>
      <c r="DRZ3" s="218"/>
      <c r="DSA3" s="218"/>
      <c r="DSB3" s="218"/>
      <c r="DSC3" s="218"/>
      <c r="DSD3" s="218"/>
      <c r="DSE3" s="218"/>
      <c r="DSF3" s="218"/>
      <c r="DSG3" s="218"/>
      <c r="DSH3" s="218"/>
      <c r="DSI3" s="218"/>
      <c r="DSJ3" s="218"/>
      <c r="DSK3" s="218"/>
      <c r="DSL3" s="218"/>
      <c r="DSM3" s="218"/>
      <c r="DSN3" s="218"/>
      <c r="DSO3" s="218"/>
      <c r="DSP3" s="218"/>
      <c r="DSQ3" s="218"/>
      <c r="DSR3" s="218"/>
      <c r="DSS3" s="218"/>
      <c r="DST3" s="218"/>
      <c r="DSU3" s="218"/>
      <c r="DSV3" s="218"/>
      <c r="DSW3" s="218"/>
      <c r="DSX3" s="218"/>
      <c r="DSY3" s="218"/>
      <c r="DSZ3" s="218"/>
      <c r="DTA3" s="218"/>
      <c r="DTB3" s="218"/>
      <c r="DTC3" s="218"/>
      <c r="DTD3" s="218"/>
      <c r="DTE3" s="218"/>
      <c r="DTF3" s="218"/>
      <c r="DTG3" s="218"/>
      <c r="DTH3" s="218"/>
      <c r="DTI3" s="218"/>
      <c r="DTJ3" s="218"/>
      <c r="DTK3" s="218"/>
      <c r="DTL3" s="218"/>
      <c r="DTM3" s="218"/>
      <c r="DTN3" s="218"/>
      <c r="DTO3" s="218"/>
      <c r="DTP3" s="218"/>
      <c r="DTQ3" s="218"/>
      <c r="DTR3" s="218"/>
      <c r="DTS3" s="218"/>
      <c r="DTT3" s="218"/>
      <c r="DTU3" s="218"/>
      <c r="DTV3" s="218"/>
      <c r="DTW3" s="218"/>
      <c r="DTX3" s="218"/>
      <c r="DTY3" s="218"/>
      <c r="DTZ3" s="218"/>
      <c r="DUA3" s="218"/>
      <c r="DUB3" s="218"/>
      <c r="DUC3" s="218"/>
      <c r="DUD3" s="218"/>
      <c r="DUE3" s="218"/>
      <c r="DUF3" s="218"/>
      <c r="DUG3" s="218"/>
      <c r="DUH3" s="218"/>
      <c r="DUI3" s="218"/>
      <c r="DUJ3" s="218"/>
      <c r="DUK3" s="218"/>
      <c r="DUL3" s="218"/>
      <c r="DUM3" s="218"/>
      <c r="DUN3" s="218"/>
      <c r="DUO3" s="218"/>
      <c r="DUP3" s="218"/>
      <c r="DUQ3" s="218"/>
      <c r="DUR3" s="218"/>
      <c r="DUS3" s="218"/>
      <c r="DUT3" s="218"/>
      <c r="DUU3" s="218"/>
      <c r="DUV3" s="218"/>
      <c r="DUW3" s="218"/>
      <c r="DUX3" s="218"/>
      <c r="DUY3" s="218"/>
      <c r="DUZ3" s="218"/>
      <c r="DVA3" s="218"/>
      <c r="DVB3" s="218"/>
      <c r="DVC3" s="218"/>
      <c r="DVD3" s="218"/>
      <c r="DVE3" s="218"/>
      <c r="DVF3" s="218"/>
      <c r="DVG3" s="218"/>
      <c r="DVH3" s="218"/>
      <c r="DVI3" s="218"/>
      <c r="DVJ3" s="218"/>
      <c r="DVK3" s="218"/>
      <c r="DVL3" s="218"/>
      <c r="DVM3" s="218"/>
      <c r="DVN3" s="218"/>
      <c r="DVO3" s="218"/>
      <c r="DVP3" s="218"/>
      <c r="DVQ3" s="218"/>
      <c r="DVR3" s="218"/>
      <c r="DVS3" s="218"/>
      <c r="DVT3" s="218"/>
      <c r="DVU3" s="218"/>
      <c r="DVV3" s="218"/>
      <c r="DVW3" s="218"/>
      <c r="DVX3" s="218"/>
      <c r="DVY3" s="218"/>
      <c r="DVZ3" s="218"/>
      <c r="DWA3" s="218"/>
      <c r="DWB3" s="218"/>
      <c r="DWC3" s="218"/>
      <c r="DWD3" s="218"/>
      <c r="DWE3" s="218"/>
      <c r="DWF3" s="218"/>
      <c r="DWG3" s="218"/>
      <c r="DWH3" s="218"/>
      <c r="DWI3" s="218"/>
      <c r="DWJ3" s="218"/>
      <c r="DWK3" s="218"/>
      <c r="DWL3" s="218"/>
      <c r="DWM3" s="218"/>
      <c r="DWN3" s="218"/>
      <c r="DWO3" s="218"/>
      <c r="DWP3" s="218"/>
      <c r="DWQ3" s="218"/>
      <c r="DWR3" s="218"/>
      <c r="DWS3" s="218"/>
      <c r="DWT3" s="218"/>
      <c r="DWU3" s="218"/>
      <c r="DWV3" s="218"/>
      <c r="DWW3" s="218"/>
      <c r="DWX3" s="218"/>
      <c r="DWY3" s="218"/>
      <c r="DWZ3" s="218"/>
      <c r="DXA3" s="218"/>
      <c r="DXB3" s="218"/>
      <c r="DXC3" s="218"/>
      <c r="DXD3" s="218"/>
      <c r="DXE3" s="218"/>
      <c r="DXF3" s="218"/>
      <c r="DXG3" s="218"/>
      <c r="DXH3" s="218"/>
      <c r="DXI3" s="218"/>
      <c r="DXJ3" s="218"/>
      <c r="DXK3" s="218"/>
      <c r="DXL3" s="218"/>
      <c r="DXM3" s="218"/>
      <c r="DXN3" s="218"/>
      <c r="DXO3" s="218"/>
      <c r="DXP3" s="218"/>
      <c r="DXQ3" s="218"/>
      <c r="DXR3" s="218"/>
      <c r="DXS3" s="218"/>
      <c r="DXT3" s="218"/>
      <c r="DXU3" s="218"/>
      <c r="DXV3" s="218"/>
      <c r="DXW3" s="218"/>
      <c r="DXX3" s="218"/>
      <c r="DXY3" s="218"/>
      <c r="DXZ3" s="218"/>
      <c r="DYA3" s="218"/>
      <c r="DYB3" s="218"/>
      <c r="DYC3" s="218"/>
      <c r="DYD3" s="218"/>
      <c r="DYE3" s="218"/>
      <c r="DYF3" s="218"/>
      <c r="DYG3" s="218"/>
      <c r="DYH3" s="218"/>
      <c r="DYI3" s="218"/>
      <c r="DYJ3" s="218"/>
      <c r="DYK3" s="218"/>
      <c r="DYL3" s="218"/>
      <c r="DYM3" s="218"/>
      <c r="DYN3" s="218"/>
      <c r="DYO3" s="218"/>
      <c r="DYP3" s="218"/>
      <c r="DYQ3" s="218"/>
      <c r="DYR3" s="218"/>
      <c r="DYS3" s="218"/>
      <c r="DYT3" s="218"/>
      <c r="DYU3" s="218"/>
      <c r="DYV3" s="218"/>
      <c r="DYW3" s="218"/>
      <c r="DYX3" s="218"/>
      <c r="DYY3" s="218"/>
      <c r="DYZ3" s="218"/>
      <c r="DZA3" s="218"/>
      <c r="DZB3" s="218"/>
      <c r="DZC3" s="218"/>
      <c r="DZD3" s="218"/>
      <c r="DZE3" s="218"/>
      <c r="DZF3" s="218"/>
      <c r="DZG3" s="218"/>
      <c r="DZH3" s="218"/>
      <c r="DZI3" s="218"/>
      <c r="DZJ3" s="218"/>
      <c r="DZK3" s="218"/>
      <c r="DZL3" s="218"/>
      <c r="DZM3" s="218"/>
      <c r="DZN3" s="218"/>
      <c r="DZO3" s="218"/>
      <c r="DZP3" s="218"/>
      <c r="DZQ3" s="218"/>
      <c r="DZR3" s="218"/>
      <c r="DZS3" s="218"/>
      <c r="DZT3" s="218"/>
      <c r="DZU3" s="218"/>
      <c r="DZV3" s="218"/>
      <c r="DZW3" s="218"/>
      <c r="DZX3" s="218"/>
      <c r="DZY3" s="218"/>
      <c r="DZZ3" s="218"/>
      <c r="EAA3" s="218"/>
      <c r="EAB3" s="218"/>
      <c r="EAC3" s="218"/>
      <c r="EAD3" s="218"/>
      <c r="EAE3" s="218"/>
      <c r="EAF3" s="218"/>
      <c r="EAG3" s="218"/>
      <c r="EAH3" s="218"/>
      <c r="EAI3" s="218"/>
      <c r="EAJ3" s="218"/>
      <c r="EAK3" s="218"/>
      <c r="EAL3" s="218"/>
      <c r="EAM3" s="218"/>
      <c r="EAN3" s="218"/>
      <c r="EAO3" s="218"/>
      <c r="EAP3" s="218"/>
      <c r="EAQ3" s="218"/>
      <c r="EAR3" s="218"/>
      <c r="EAS3" s="218"/>
      <c r="EAT3" s="218"/>
      <c r="EAU3" s="218"/>
      <c r="EAV3" s="218"/>
      <c r="EAW3" s="218"/>
      <c r="EAX3" s="218"/>
      <c r="EAY3" s="218"/>
      <c r="EAZ3" s="218"/>
      <c r="EBA3" s="218"/>
      <c r="EBB3" s="218"/>
      <c r="EBC3" s="218"/>
      <c r="EBD3" s="218"/>
      <c r="EBE3" s="218"/>
      <c r="EBF3" s="218"/>
      <c r="EBG3" s="218"/>
      <c r="EBH3" s="218"/>
      <c r="EBI3" s="218"/>
      <c r="EBJ3" s="218"/>
      <c r="EBK3" s="218"/>
      <c r="EBL3" s="218"/>
      <c r="EBM3" s="218"/>
      <c r="EBN3" s="218"/>
      <c r="EBO3" s="218"/>
      <c r="EBP3" s="218"/>
      <c r="EBQ3" s="218"/>
      <c r="EBR3" s="218"/>
      <c r="EBS3" s="218"/>
      <c r="EBT3" s="218"/>
      <c r="EBU3" s="218"/>
      <c r="EBV3" s="218"/>
      <c r="EBW3" s="218"/>
      <c r="EBX3" s="218"/>
      <c r="EBY3" s="218"/>
      <c r="EBZ3" s="218"/>
      <c r="ECA3" s="218"/>
      <c r="ECB3" s="218"/>
      <c r="ECC3" s="218"/>
      <c r="ECD3" s="218"/>
      <c r="ECE3" s="218"/>
      <c r="ECF3" s="218"/>
      <c r="ECG3" s="218"/>
      <c r="ECH3" s="218"/>
      <c r="ECI3" s="218"/>
      <c r="ECJ3" s="218"/>
      <c r="ECK3" s="218"/>
      <c r="ECL3" s="218"/>
      <c r="ECM3" s="218"/>
      <c r="ECN3" s="218"/>
      <c r="ECO3" s="218"/>
      <c r="ECP3" s="218"/>
      <c r="ECQ3" s="218"/>
      <c r="ECR3" s="218"/>
      <c r="ECS3" s="218"/>
      <c r="ECT3" s="218"/>
      <c r="ECU3" s="218"/>
      <c r="ECV3" s="218"/>
      <c r="ECW3" s="218"/>
      <c r="ECX3" s="218"/>
      <c r="ECY3" s="218"/>
      <c r="ECZ3" s="218"/>
      <c r="EDA3" s="218"/>
      <c r="EDB3" s="218"/>
      <c r="EDC3" s="218"/>
      <c r="EDD3" s="218"/>
      <c r="EDE3" s="218"/>
      <c r="EDF3" s="218"/>
      <c r="EDG3" s="218"/>
      <c r="EDH3" s="218"/>
      <c r="EDI3" s="218"/>
      <c r="EDJ3" s="218"/>
      <c r="EDK3" s="218"/>
      <c r="EDL3" s="218"/>
      <c r="EDM3" s="218"/>
      <c r="EDN3" s="218"/>
      <c r="EDO3" s="218"/>
      <c r="EDP3" s="218"/>
      <c r="EDQ3" s="218"/>
      <c r="EDR3" s="218"/>
      <c r="EDS3" s="218"/>
      <c r="EDT3" s="218"/>
      <c r="EDU3" s="218"/>
      <c r="EDV3" s="218"/>
      <c r="EDW3" s="218"/>
      <c r="EDX3" s="218"/>
      <c r="EDY3" s="218"/>
      <c r="EDZ3" s="218"/>
      <c r="EEA3" s="218"/>
      <c r="EEB3" s="218"/>
      <c r="EEC3" s="218"/>
      <c r="EED3" s="218"/>
      <c r="EEE3" s="218"/>
      <c r="EEF3" s="218"/>
      <c r="EEG3" s="218"/>
      <c r="EEH3" s="218"/>
      <c r="EEI3" s="218"/>
      <c r="EEJ3" s="218"/>
      <c r="EEK3" s="218"/>
      <c r="EEL3" s="218"/>
      <c r="EEM3" s="218"/>
      <c r="EEN3" s="218"/>
      <c r="EEO3" s="218"/>
      <c r="EEP3" s="218"/>
      <c r="EEQ3" s="218"/>
      <c r="EER3" s="218"/>
      <c r="EES3" s="218"/>
      <c r="EET3" s="218"/>
      <c r="EEU3" s="218"/>
      <c r="EEV3" s="218"/>
      <c r="EEW3" s="218"/>
      <c r="EEX3" s="218"/>
      <c r="EEY3" s="218"/>
      <c r="EEZ3" s="218"/>
      <c r="EFA3" s="218"/>
      <c r="EFB3" s="218"/>
      <c r="EFC3" s="218"/>
      <c r="EFD3" s="218"/>
      <c r="EFE3" s="218"/>
      <c r="EFF3" s="218"/>
      <c r="EFG3" s="218"/>
      <c r="EFH3" s="218"/>
      <c r="EFI3" s="218"/>
      <c r="EFJ3" s="218"/>
      <c r="EFK3" s="218"/>
      <c r="EFL3" s="218"/>
      <c r="EFM3" s="218"/>
      <c r="EFN3" s="218"/>
      <c r="EFO3" s="218"/>
      <c r="EFP3" s="218"/>
      <c r="EFQ3" s="218"/>
      <c r="EFR3" s="218"/>
      <c r="EFS3" s="218"/>
      <c r="EFT3" s="218"/>
      <c r="EFU3" s="218"/>
      <c r="EFV3" s="218"/>
      <c r="EFW3" s="218"/>
      <c r="EFX3" s="218"/>
      <c r="EFY3" s="218"/>
      <c r="EFZ3" s="218"/>
      <c r="EGA3" s="218"/>
      <c r="EGB3" s="218"/>
      <c r="EGC3" s="218"/>
      <c r="EGD3" s="218"/>
      <c r="EGE3" s="218"/>
      <c r="EGF3" s="218"/>
      <c r="EGG3" s="218"/>
      <c r="EGH3" s="218"/>
      <c r="EGI3" s="218"/>
      <c r="EGJ3" s="218"/>
      <c r="EGK3" s="218"/>
      <c r="EGL3" s="218"/>
      <c r="EGM3" s="218"/>
      <c r="EGN3" s="218"/>
      <c r="EGO3" s="218"/>
      <c r="EGP3" s="218"/>
      <c r="EGQ3" s="218"/>
      <c r="EGR3" s="218"/>
      <c r="EGS3" s="218"/>
      <c r="EGT3" s="218"/>
      <c r="EGU3" s="218"/>
      <c r="EGV3" s="218"/>
      <c r="EGW3" s="218"/>
      <c r="EGX3" s="218"/>
      <c r="EGY3" s="218"/>
      <c r="EGZ3" s="218"/>
      <c r="EHA3" s="218"/>
      <c r="EHB3" s="218"/>
      <c r="EHC3" s="218"/>
      <c r="EHD3" s="218"/>
      <c r="EHE3" s="218"/>
      <c r="EHF3" s="218"/>
      <c r="EHG3" s="218"/>
      <c r="EHH3" s="218"/>
      <c r="EHI3" s="218"/>
      <c r="EHJ3" s="218"/>
      <c r="EHK3" s="218"/>
      <c r="EHL3" s="218"/>
      <c r="EHM3" s="218"/>
      <c r="EHN3" s="218"/>
      <c r="EHO3" s="218"/>
      <c r="EHP3" s="218"/>
      <c r="EHQ3" s="218"/>
      <c r="EHR3" s="218"/>
      <c r="EHS3" s="218"/>
      <c r="EHT3" s="218"/>
      <c r="EHU3" s="218"/>
      <c r="EHV3" s="218"/>
      <c r="EHW3" s="218"/>
      <c r="EHX3" s="218"/>
      <c r="EHY3" s="218"/>
      <c r="EHZ3" s="218"/>
      <c r="EIA3" s="218"/>
      <c r="EIB3" s="218"/>
      <c r="EIC3" s="218"/>
      <c r="EID3" s="218"/>
      <c r="EIE3" s="218"/>
      <c r="EIF3" s="218"/>
      <c r="EIG3" s="218"/>
      <c r="EIH3" s="218"/>
      <c r="EII3" s="218"/>
      <c r="EIJ3" s="218"/>
      <c r="EIK3" s="218"/>
      <c r="EIL3" s="218"/>
      <c r="EIM3" s="218"/>
      <c r="EIN3" s="218"/>
      <c r="EIO3" s="218"/>
      <c r="EIP3" s="218"/>
      <c r="EIQ3" s="218"/>
      <c r="EIR3" s="218"/>
      <c r="EIS3" s="218"/>
      <c r="EIT3" s="218"/>
      <c r="EIU3" s="218"/>
      <c r="EIV3" s="218"/>
      <c r="EIW3" s="218"/>
      <c r="EIX3" s="218"/>
      <c r="EIY3" s="218"/>
      <c r="EIZ3" s="218"/>
      <c r="EJA3" s="218"/>
      <c r="EJB3" s="218"/>
      <c r="EJC3" s="218"/>
      <c r="EJD3" s="218"/>
      <c r="EJE3" s="218"/>
      <c r="EJF3" s="218"/>
      <c r="EJG3" s="218"/>
      <c r="EJH3" s="218"/>
      <c r="EJI3" s="218"/>
      <c r="EJJ3" s="218"/>
      <c r="EJK3" s="218"/>
      <c r="EJL3" s="218"/>
      <c r="EJM3" s="218"/>
      <c r="EJN3" s="218"/>
      <c r="EJO3" s="218"/>
      <c r="EJP3" s="218"/>
      <c r="EJQ3" s="218"/>
      <c r="EJR3" s="218"/>
      <c r="EJS3" s="218"/>
      <c r="EJT3" s="218"/>
      <c r="EJU3" s="218"/>
      <c r="EJV3" s="218"/>
      <c r="EJW3" s="218"/>
      <c r="EJX3" s="218"/>
      <c r="EJY3" s="218"/>
      <c r="EJZ3" s="218"/>
      <c r="EKA3" s="218"/>
      <c r="EKB3" s="218"/>
      <c r="EKC3" s="218"/>
      <c r="EKD3" s="218"/>
      <c r="EKE3" s="218"/>
      <c r="EKF3" s="218"/>
      <c r="EKG3" s="218"/>
      <c r="EKH3" s="218"/>
      <c r="EKI3" s="218"/>
      <c r="EKJ3" s="218"/>
      <c r="EKK3" s="218"/>
      <c r="EKL3" s="218"/>
      <c r="EKM3" s="218"/>
      <c r="EKN3" s="218"/>
      <c r="EKO3" s="218"/>
      <c r="EKP3" s="218"/>
      <c r="EKQ3" s="218"/>
      <c r="EKR3" s="218"/>
      <c r="EKS3" s="218"/>
      <c r="EKT3" s="218"/>
      <c r="EKU3" s="218"/>
      <c r="EKV3" s="218"/>
      <c r="EKW3" s="218"/>
      <c r="EKX3" s="218"/>
      <c r="EKY3" s="218"/>
      <c r="EKZ3" s="218"/>
      <c r="ELA3" s="218"/>
      <c r="ELB3" s="218"/>
      <c r="ELC3" s="218"/>
      <c r="ELD3" s="218"/>
      <c r="ELE3" s="218"/>
      <c r="ELF3" s="218"/>
      <c r="ELG3" s="218"/>
      <c r="ELH3" s="218"/>
      <c r="ELI3" s="218"/>
      <c r="ELJ3" s="218"/>
      <c r="ELK3" s="218"/>
      <c r="ELL3" s="218"/>
      <c r="ELM3" s="218"/>
      <c r="ELN3" s="218"/>
      <c r="ELO3" s="218"/>
      <c r="ELP3" s="218"/>
      <c r="ELQ3" s="218"/>
      <c r="ELR3" s="218"/>
      <c r="ELS3" s="218"/>
      <c r="ELT3" s="218"/>
      <c r="ELU3" s="218"/>
      <c r="ELV3" s="218"/>
      <c r="ELW3" s="218"/>
      <c r="ELX3" s="218"/>
      <c r="ELY3" s="218"/>
      <c r="ELZ3" s="218"/>
      <c r="EMA3" s="218"/>
      <c r="EMB3" s="218"/>
      <c r="EMC3" s="218"/>
      <c r="EMD3" s="218"/>
      <c r="EME3" s="218"/>
      <c r="EMF3" s="218"/>
      <c r="EMG3" s="218"/>
      <c r="EMH3" s="218"/>
      <c r="EMI3" s="218"/>
      <c r="EMJ3" s="218"/>
      <c r="EMK3" s="218"/>
      <c r="EML3" s="218"/>
      <c r="EMM3" s="218"/>
      <c r="EMN3" s="218"/>
      <c r="EMO3" s="218"/>
      <c r="EMP3" s="218"/>
      <c r="EMQ3" s="218"/>
      <c r="EMR3" s="218"/>
      <c r="EMS3" s="218"/>
      <c r="EMT3" s="218"/>
      <c r="EMU3" s="218"/>
      <c r="EMV3" s="218"/>
      <c r="EMW3" s="218"/>
      <c r="EMX3" s="218"/>
      <c r="EMY3" s="218"/>
      <c r="EMZ3" s="218"/>
      <c r="ENA3" s="218"/>
      <c r="ENB3" s="218"/>
      <c r="ENC3" s="218"/>
      <c r="END3" s="218"/>
      <c r="ENE3" s="218"/>
      <c r="ENF3" s="218"/>
      <c r="ENG3" s="218"/>
      <c r="ENH3" s="218"/>
      <c r="ENI3" s="218"/>
      <c r="ENJ3" s="218"/>
      <c r="ENK3" s="218"/>
      <c r="ENL3" s="218"/>
      <c r="ENM3" s="218"/>
      <c r="ENN3" s="218"/>
      <c r="ENO3" s="218"/>
      <c r="ENP3" s="218"/>
      <c r="ENQ3" s="218"/>
      <c r="ENR3" s="218"/>
      <c r="ENS3" s="218"/>
      <c r="ENT3" s="218"/>
      <c r="ENU3" s="218"/>
      <c r="ENV3" s="218"/>
      <c r="ENW3" s="218"/>
      <c r="ENX3" s="218"/>
      <c r="ENY3" s="218"/>
      <c r="ENZ3" s="218"/>
      <c r="EOA3" s="218"/>
      <c r="EOB3" s="218"/>
      <c r="EOC3" s="218"/>
      <c r="EOD3" s="218"/>
      <c r="EOE3" s="218"/>
      <c r="EOF3" s="218"/>
      <c r="EOG3" s="218"/>
      <c r="EOH3" s="218"/>
      <c r="EOI3" s="218"/>
      <c r="EOJ3" s="218"/>
      <c r="EOK3" s="218"/>
      <c r="EOL3" s="218"/>
      <c r="EOM3" s="218"/>
      <c r="EON3" s="218"/>
      <c r="EOO3" s="218"/>
      <c r="EOP3" s="218"/>
      <c r="EOQ3" s="218"/>
      <c r="EOR3" s="218"/>
      <c r="EOS3" s="218"/>
      <c r="EOT3" s="218"/>
      <c r="EOU3" s="218"/>
      <c r="EOV3" s="218"/>
      <c r="EOW3" s="218"/>
      <c r="EOX3" s="218"/>
      <c r="EOY3" s="218"/>
      <c r="EOZ3" s="218"/>
      <c r="EPA3" s="218"/>
      <c r="EPB3" s="218"/>
      <c r="EPC3" s="218"/>
      <c r="EPD3" s="218"/>
      <c r="EPE3" s="218"/>
      <c r="EPF3" s="218"/>
      <c r="EPG3" s="218"/>
      <c r="EPH3" s="218"/>
      <c r="EPI3" s="218"/>
      <c r="EPJ3" s="218"/>
      <c r="EPK3" s="218"/>
      <c r="EPL3" s="218"/>
      <c r="EPM3" s="218"/>
      <c r="EPN3" s="218"/>
      <c r="EPO3" s="218"/>
      <c r="EPP3" s="218"/>
      <c r="EPQ3" s="218"/>
      <c r="EPR3" s="218"/>
      <c r="EPS3" s="218"/>
      <c r="EPT3" s="218"/>
      <c r="EPU3" s="218"/>
      <c r="EPV3" s="218"/>
      <c r="EPW3" s="218"/>
      <c r="EPX3" s="218"/>
      <c r="EPY3" s="218"/>
      <c r="EPZ3" s="218"/>
      <c r="EQA3" s="218"/>
      <c r="EQB3" s="218"/>
      <c r="EQC3" s="218"/>
      <c r="EQD3" s="218"/>
      <c r="EQE3" s="218"/>
      <c r="EQF3" s="218"/>
      <c r="EQG3" s="218"/>
      <c r="EQH3" s="218"/>
      <c r="EQI3" s="218"/>
      <c r="EQJ3" s="218"/>
      <c r="EQK3" s="218"/>
      <c r="EQL3" s="218"/>
      <c r="EQM3" s="218"/>
      <c r="EQN3" s="218"/>
      <c r="EQO3" s="218"/>
      <c r="EQP3" s="218"/>
      <c r="EQQ3" s="218"/>
      <c r="EQR3" s="218"/>
      <c r="EQS3" s="218"/>
      <c r="EQT3" s="218"/>
      <c r="EQU3" s="218"/>
      <c r="EQV3" s="218"/>
      <c r="EQW3" s="218"/>
      <c r="EQX3" s="218"/>
      <c r="EQY3" s="218"/>
      <c r="EQZ3" s="218"/>
      <c r="ERA3" s="218"/>
      <c r="ERB3" s="218"/>
      <c r="ERC3" s="218"/>
      <c r="ERD3" s="218"/>
      <c r="ERE3" s="218"/>
      <c r="ERF3" s="218"/>
      <c r="ERG3" s="218"/>
      <c r="ERH3" s="218"/>
      <c r="ERI3" s="218"/>
      <c r="ERJ3" s="218"/>
      <c r="ERK3" s="218"/>
      <c r="ERL3" s="218"/>
      <c r="ERM3" s="218"/>
      <c r="ERN3" s="218"/>
      <c r="ERO3" s="218"/>
      <c r="ERP3" s="218"/>
      <c r="ERQ3" s="218"/>
      <c r="ERR3" s="218"/>
      <c r="ERS3" s="218"/>
      <c r="ERT3" s="218"/>
      <c r="ERU3" s="218"/>
      <c r="ERV3" s="218"/>
      <c r="ERW3" s="218"/>
      <c r="ERX3" s="218"/>
      <c r="ERY3" s="218"/>
      <c r="ERZ3" s="218"/>
      <c r="ESA3" s="218"/>
      <c r="ESB3" s="218"/>
      <c r="ESC3" s="218"/>
      <c r="ESD3" s="218"/>
      <c r="ESE3" s="218"/>
      <c r="ESF3" s="218"/>
      <c r="ESG3" s="218"/>
      <c r="ESH3" s="218"/>
      <c r="ESI3" s="218"/>
      <c r="ESJ3" s="218"/>
      <c r="ESK3" s="218"/>
      <c r="ESL3" s="218"/>
      <c r="ESM3" s="218"/>
      <c r="ESN3" s="218"/>
      <c r="ESO3" s="218"/>
      <c r="ESP3" s="218"/>
      <c r="ESQ3" s="218"/>
      <c r="ESR3" s="218"/>
      <c r="ESS3" s="218"/>
      <c r="EST3" s="218"/>
      <c r="ESU3" s="218"/>
      <c r="ESV3" s="218"/>
      <c r="ESW3" s="218"/>
      <c r="ESX3" s="218"/>
      <c r="ESY3" s="218"/>
      <c r="ESZ3" s="218"/>
      <c r="ETA3" s="218"/>
      <c r="ETB3" s="218"/>
      <c r="ETC3" s="218"/>
      <c r="ETD3" s="218"/>
      <c r="ETE3" s="218"/>
      <c r="ETF3" s="218"/>
      <c r="ETG3" s="218"/>
      <c r="ETH3" s="218"/>
      <c r="ETI3" s="218"/>
      <c r="ETJ3" s="218"/>
      <c r="ETK3" s="218"/>
      <c r="ETL3" s="218"/>
      <c r="ETM3" s="218"/>
      <c r="ETN3" s="218"/>
      <c r="ETO3" s="218"/>
      <c r="ETP3" s="218"/>
      <c r="ETQ3" s="218"/>
      <c r="ETR3" s="218"/>
      <c r="ETS3" s="218"/>
      <c r="ETT3" s="218"/>
      <c r="ETU3" s="218"/>
      <c r="ETV3" s="218"/>
      <c r="ETW3" s="218"/>
      <c r="ETX3" s="218"/>
      <c r="ETY3" s="218"/>
      <c r="ETZ3" s="218"/>
      <c r="EUA3" s="218"/>
      <c r="EUB3" s="218"/>
      <c r="EUC3" s="218"/>
      <c r="EUD3" s="218"/>
      <c r="EUE3" s="218"/>
      <c r="EUF3" s="218"/>
      <c r="EUG3" s="218"/>
      <c r="EUH3" s="218"/>
      <c r="EUI3" s="218"/>
      <c r="EUJ3" s="218"/>
      <c r="EUK3" s="218"/>
      <c r="EUL3" s="218"/>
      <c r="EUM3" s="218"/>
      <c r="EUN3" s="218"/>
      <c r="EUO3" s="218"/>
      <c r="EUP3" s="218"/>
      <c r="EUQ3" s="218"/>
      <c r="EUR3" s="218"/>
      <c r="EUS3" s="218"/>
      <c r="EUT3" s="218"/>
      <c r="EUU3" s="218"/>
      <c r="EUV3" s="218"/>
      <c r="EUW3" s="218"/>
      <c r="EUX3" s="218"/>
      <c r="EUY3" s="218"/>
      <c r="EUZ3" s="218"/>
      <c r="EVA3" s="218"/>
      <c r="EVB3" s="218"/>
      <c r="EVC3" s="218"/>
      <c r="EVD3" s="218"/>
      <c r="EVE3" s="218"/>
      <c r="EVF3" s="218"/>
      <c r="EVG3" s="218"/>
      <c r="EVH3" s="218"/>
      <c r="EVI3" s="218"/>
      <c r="EVJ3" s="218"/>
      <c r="EVK3" s="218"/>
      <c r="EVL3" s="218"/>
      <c r="EVM3" s="218"/>
      <c r="EVN3" s="218"/>
      <c r="EVO3" s="218"/>
      <c r="EVP3" s="218"/>
      <c r="EVQ3" s="218"/>
      <c r="EVR3" s="218"/>
      <c r="EVS3" s="218"/>
      <c r="EVT3" s="218"/>
      <c r="EVU3" s="218"/>
      <c r="EVV3" s="218"/>
      <c r="EVW3" s="218"/>
      <c r="EVX3" s="218"/>
      <c r="EVY3" s="218"/>
      <c r="EVZ3" s="218"/>
      <c r="EWA3" s="218"/>
      <c r="EWB3" s="218"/>
      <c r="EWC3" s="218"/>
      <c r="EWD3" s="218"/>
      <c r="EWE3" s="218"/>
      <c r="EWF3" s="218"/>
      <c r="EWG3" s="218"/>
      <c r="EWH3" s="218"/>
      <c r="EWI3" s="218"/>
      <c r="EWJ3" s="218"/>
      <c r="EWK3" s="218"/>
      <c r="EWL3" s="218"/>
      <c r="EWM3" s="218"/>
      <c r="EWN3" s="218"/>
      <c r="EWO3" s="218"/>
      <c r="EWP3" s="218"/>
      <c r="EWQ3" s="218"/>
      <c r="EWR3" s="218"/>
      <c r="EWS3" s="218"/>
      <c r="EWT3" s="218"/>
      <c r="EWU3" s="218"/>
      <c r="EWV3" s="218"/>
      <c r="EWW3" s="218"/>
      <c r="EWX3" s="218"/>
      <c r="EWY3" s="218"/>
      <c r="EWZ3" s="218"/>
      <c r="EXA3" s="218"/>
      <c r="EXB3" s="218"/>
      <c r="EXC3" s="218"/>
      <c r="EXD3" s="218"/>
      <c r="EXE3" s="218"/>
      <c r="EXF3" s="218"/>
      <c r="EXG3" s="218"/>
      <c r="EXH3" s="218"/>
      <c r="EXI3" s="218"/>
      <c r="EXJ3" s="218"/>
      <c r="EXK3" s="218"/>
      <c r="EXL3" s="218"/>
      <c r="EXM3" s="218"/>
      <c r="EXN3" s="218"/>
      <c r="EXO3" s="218"/>
      <c r="EXP3" s="218"/>
      <c r="EXQ3" s="218"/>
      <c r="EXR3" s="218"/>
      <c r="EXS3" s="218"/>
      <c r="EXT3" s="218"/>
      <c r="EXU3" s="218"/>
      <c r="EXV3" s="218"/>
      <c r="EXW3" s="218"/>
      <c r="EXX3" s="218"/>
      <c r="EXY3" s="218"/>
      <c r="EXZ3" s="218"/>
      <c r="EYA3" s="218"/>
      <c r="EYB3" s="218"/>
      <c r="EYC3" s="218"/>
      <c r="EYD3" s="218"/>
      <c r="EYE3" s="218"/>
      <c r="EYF3" s="218"/>
      <c r="EYG3" s="218"/>
      <c r="EYH3" s="218"/>
      <c r="EYI3" s="218"/>
      <c r="EYJ3" s="218"/>
      <c r="EYK3" s="218"/>
      <c r="EYL3" s="218"/>
      <c r="EYM3" s="218"/>
      <c r="EYN3" s="218"/>
      <c r="EYO3" s="218"/>
      <c r="EYP3" s="218"/>
      <c r="EYQ3" s="218"/>
      <c r="EYR3" s="218"/>
      <c r="EYS3" s="218"/>
      <c r="EYT3" s="218"/>
      <c r="EYU3" s="218"/>
      <c r="EYV3" s="218"/>
      <c r="EYW3" s="218"/>
      <c r="EYX3" s="218"/>
      <c r="EYY3" s="218"/>
      <c r="EYZ3" s="218"/>
      <c r="EZA3" s="218"/>
      <c r="EZB3" s="218"/>
      <c r="EZC3" s="218"/>
      <c r="EZD3" s="218"/>
      <c r="EZE3" s="218"/>
      <c r="EZF3" s="218"/>
      <c r="EZG3" s="218"/>
      <c r="EZH3" s="218"/>
      <c r="EZI3" s="218"/>
      <c r="EZJ3" s="218"/>
      <c r="EZK3" s="218"/>
      <c r="EZL3" s="218"/>
      <c r="EZM3" s="218"/>
      <c r="EZN3" s="218"/>
      <c r="EZO3" s="218"/>
      <c r="EZP3" s="218"/>
      <c r="EZQ3" s="218"/>
      <c r="EZR3" s="218"/>
      <c r="EZS3" s="218"/>
      <c r="EZT3" s="218"/>
      <c r="EZU3" s="218"/>
      <c r="EZV3" s="218"/>
      <c r="EZW3" s="218"/>
      <c r="EZX3" s="218"/>
      <c r="EZY3" s="218"/>
      <c r="EZZ3" s="218"/>
      <c r="FAA3" s="218"/>
      <c r="FAB3" s="218"/>
      <c r="FAC3" s="218"/>
      <c r="FAD3" s="218"/>
      <c r="FAE3" s="218"/>
      <c r="FAF3" s="218"/>
      <c r="FAG3" s="218"/>
      <c r="FAH3" s="218"/>
      <c r="FAI3" s="218"/>
      <c r="FAJ3" s="218"/>
      <c r="FAK3" s="218"/>
      <c r="FAL3" s="218"/>
      <c r="FAM3" s="218"/>
      <c r="FAN3" s="218"/>
      <c r="FAO3" s="218"/>
      <c r="FAP3" s="218"/>
      <c r="FAQ3" s="218"/>
      <c r="FAR3" s="218"/>
      <c r="FAS3" s="218"/>
      <c r="FAT3" s="218"/>
      <c r="FAU3" s="218"/>
      <c r="FAV3" s="218"/>
      <c r="FAW3" s="218"/>
      <c r="FAX3" s="218"/>
      <c r="FAY3" s="218"/>
      <c r="FAZ3" s="218"/>
      <c r="FBA3" s="218"/>
      <c r="FBB3" s="218"/>
      <c r="FBC3" s="218"/>
      <c r="FBD3" s="218"/>
      <c r="FBE3" s="218"/>
      <c r="FBF3" s="218"/>
      <c r="FBG3" s="218"/>
      <c r="FBH3" s="218"/>
      <c r="FBI3" s="218"/>
      <c r="FBJ3" s="218"/>
      <c r="FBK3" s="218"/>
      <c r="FBL3" s="218"/>
      <c r="FBM3" s="218"/>
      <c r="FBN3" s="218"/>
      <c r="FBO3" s="218"/>
      <c r="FBP3" s="218"/>
      <c r="FBQ3" s="218"/>
      <c r="FBR3" s="218"/>
      <c r="FBS3" s="218"/>
      <c r="FBT3" s="218"/>
      <c r="FBU3" s="218"/>
      <c r="FBV3" s="218"/>
      <c r="FBW3" s="218"/>
      <c r="FBX3" s="218"/>
      <c r="FBY3" s="218"/>
      <c r="FBZ3" s="218"/>
      <c r="FCA3" s="218"/>
      <c r="FCB3" s="218"/>
      <c r="FCC3" s="218"/>
      <c r="FCD3" s="218"/>
      <c r="FCE3" s="218"/>
      <c r="FCF3" s="218"/>
      <c r="FCG3" s="218"/>
      <c r="FCH3" s="218"/>
      <c r="FCI3" s="218"/>
      <c r="FCJ3" s="218"/>
      <c r="FCK3" s="218"/>
      <c r="FCL3" s="218"/>
      <c r="FCM3" s="218"/>
      <c r="FCN3" s="218"/>
      <c r="FCO3" s="218"/>
      <c r="FCP3" s="218"/>
      <c r="FCQ3" s="218"/>
      <c r="FCR3" s="218"/>
      <c r="FCS3" s="218"/>
      <c r="FCT3" s="218"/>
      <c r="FCU3" s="218"/>
      <c r="FCV3" s="218"/>
      <c r="FCW3" s="218"/>
      <c r="FCX3" s="218"/>
      <c r="FCY3" s="218"/>
      <c r="FCZ3" s="218"/>
      <c r="FDA3" s="218"/>
      <c r="FDB3" s="218"/>
      <c r="FDC3" s="218"/>
      <c r="FDD3" s="218"/>
      <c r="FDE3" s="218"/>
      <c r="FDF3" s="218"/>
      <c r="FDG3" s="218"/>
      <c r="FDH3" s="218"/>
      <c r="FDI3" s="218"/>
      <c r="FDJ3" s="218"/>
      <c r="FDK3" s="218"/>
      <c r="FDL3" s="218"/>
      <c r="FDM3" s="218"/>
      <c r="FDN3" s="218"/>
      <c r="FDO3" s="218"/>
      <c r="FDP3" s="218"/>
      <c r="FDQ3" s="218"/>
      <c r="FDR3" s="218"/>
      <c r="FDS3" s="218"/>
      <c r="FDT3" s="218"/>
      <c r="FDU3" s="218"/>
      <c r="FDV3" s="218"/>
      <c r="FDW3" s="218"/>
      <c r="FDX3" s="218"/>
      <c r="FDY3" s="218"/>
      <c r="FDZ3" s="218"/>
      <c r="FEA3" s="218"/>
      <c r="FEB3" s="218"/>
      <c r="FEC3" s="218"/>
      <c r="FED3" s="218"/>
      <c r="FEE3" s="218"/>
      <c r="FEF3" s="218"/>
      <c r="FEG3" s="218"/>
      <c r="FEH3" s="218"/>
      <c r="FEI3" s="218"/>
      <c r="FEJ3" s="218"/>
      <c r="FEK3" s="218"/>
      <c r="FEL3" s="218"/>
      <c r="FEM3" s="218"/>
      <c r="FEN3" s="218"/>
      <c r="FEO3" s="218"/>
      <c r="FEP3" s="218"/>
      <c r="FEQ3" s="218"/>
      <c r="FER3" s="218"/>
      <c r="FES3" s="218"/>
      <c r="FET3" s="218"/>
      <c r="FEU3" s="218"/>
      <c r="FEV3" s="218"/>
      <c r="FEW3" s="218"/>
      <c r="FEX3" s="218"/>
      <c r="FEY3" s="218"/>
      <c r="FEZ3" s="218"/>
      <c r="FFA3" s="218"/>
      <c r="FFB3" s="218"/>
      <c r="FFC3" s="218"/>
      <c r="FFD3" s="218"/>
      <c r="FFE3" s="218"/>
      <c r="FFF3" s="218"/>
      <c r="FFG3" s="218"/>
      <c r="FFH3" s="218"/>
      <c r="FFI3" s="218"/>
      <c r="FFJ3" s="218"/>
      <c r="FFK3" s="218"/>
      <c r="FFL3" s="218"/>
      <c r="FFM3" s="218"/>
      <c r="FFN3" s="218"/>
      <c r="FFO3" s="218"/>
      <c r="FFP3" s="218"/>
      <c r="FFQ3" s="218"/>
      <c r="FFR3" s="218"/>
      <c r="FFS3" s="218"/>
      <c r="FFT3" s="218"/>
      <c r="FFU3" s="218"/>
      <c r="FFV3" s="218"/>
      <c r="FFW3" s="218"/>
      <c r="FFX3" s="218"/>
      <c r="FFY3" s="218"/>
      <c r="FFZ3" s="218"/>
      <c r="FGA3" s="218"/>
      <c r="FGB3" s="218"/>
      <c r="FGC3" s="218"/>
      <c r="FGD3" s="218"/>
      <c r="FGE3" s="218"/>
      <c r="FGF3" s="218"/>
      <c r="FGG3" s="218"/>
      <c r="FGH3" s="218"/>
      <c r="FGI3" s="218"/>
      <c r="FGJ3" s="218"/>
      <c r="FGK3" s="218"/>
      <c r="FGL3" s="218"/>
      <c r="FGM3" s="218"/>
      <c r="FGN3" s="218"/>
      <c r="FGO3" s="218"/>
      <c r="FGP3" s="218"/>
      <c r="FGQ3" s="218"/>
      <c r="FGR3" s="218"/>
      <c r="FGS3" s="218"/>
      <c r="FGT3" s="218"/>
      <c r="FGU3" s="218"/>
      <c r="FGV3" s="218"/>
      <c r="FGW3" s="218"/>
      <c r="FGX3" s="218"/>
      <c r="FGY3" s="218"/>
      <c r="FGZ3" s="218"/>
      <c r="FHA3" s="218"/>
      <c r="FHB3" s="218"/>
      <c r="FHC3" s="218"/>
      <c r="FHD3" s="218"/>
      <c r="FHE3" s="218"/>
      <c r="FHF3" s="218"/>
      <c r="FHG3" s="218"/>
      <c r="FHH3" s="218"/>
      <c r="FHI3" s="218"/>
      <c r="FHJ3" s="218"/>
      <c r="FHK3" s="218"/>
      <c r="FHL3" s="218"/>
      <c r="FHM3" s="218"/>
      <c r="FHN3" s="218"/>
      <c r="FHO3" s="218"/>
      <c r="FHP3" s="218"/>
      <c r="FHQ3" s="218"/>
      <c r="FHR3" s="218"/>
      <c r="FHS3" s="218"/>
      <c r="FHT3" s="218"/>
      <c r="FHU3" s="218"/>
      <c r="FHV3" s="218"/>
      <c r="FHW3" s="218"/>
      <c r="FHX3" s="218"/>
      <c r="FHY3" s="218"/>
      <c r="FHZ3" s="218"/>
      <c r="FIA3" s="218"/>
      <c r="FIB3" s="218"/>
      <c r="FIC3" s="218"/>
      <c r="FID3" s="218"/>
      <c r="FIE3" s="218"/>
      <c r="FIF3" s="218"/>
      <c r="FIG3" s="218"/>
      <c r="FIH3" s="218"/>
      <c r="FII3" s="218"/>
      <c r="FIJ3" s="218"/>
      <c r="FIK3" s="218"/>
      <c r="FIL3" s="218"/>
      <c r="FIM3" s="218"/>
      <c r="FIN3" s="218"/>
      <c r="FIO3" s="218"/>
      <c r="FIP3" s="218"/>
      <c r="FIQ3" s="218"/>
      <c r="FIR3" s="218"/>
      <c r="FIS3" s="218"/>
      <c r="FIT3" s="218"/>
      <c r="FIU3" s="218"/>
      <c r="FIV3" s="218"/>
      <c r="FIW3" s="218"/>
      <c r="FIX3" s="218"/>
      <c r="FIY3" s="218"/>
      <c r="FIZ3" s="218"/>
      <c r="FJA3" s="218"/>
      <c r="FJB3" s="218"/>
      <c r="FJC3" s="218"/>
      <c r="FJD3" s="218"/>
      <c r="FJE3" s="218"/>
      <c r="FJF3" s="218"/>
      <c r="FJG3" s="218"/>
      <c r="FJH3" s="218"/>
      <c r="FJI3" s="218"/>
      <c r="FJJ3" s="218"/>
      <c r="FJK3" s="218"/>
      <c r="FJL3" s="218"/>
      <c r="FJM3" s="218"/>
      <c r="FJN3" s="218"/>
      <c r="FJO3" s="218"/>
      <c r="FJP3" s="218"/>
      <c r="FJQ3" s="218"/>
      <c r="FJR3" s="218"/>
      <c r="FJS3" s="218"/>
      <c r="FJT3" s="218"/>
      <c r="FJU3" s="218"/>
      <c r="FJV3" s="218"/>
      <c r="FJW3" s="218"/>
      <c r="FJX3" s="218"/>
      <c r="FJY3" s="218"/>
      <c r="FJZ3" s="218"/>
      <c r="FKA3" s="218"/>
      <c r="FKB3" s="218"/>
      <c r="FKC3" s="218"/>
      <c r="FKD3" s="218"/>
      <c r="FKE3" s="218"/>
      <c r="FKF3" s="218"/>
      <c r="FKG3" s="218"/>
      <c r="FKH3" s="218"/>
      <c r="FKI3" s="218"/>
      <c r="FKJ3" s="218"/>
      <c r="FKK3" s="218"/>
      <c r="FKL3" s="218"/>
      <c r="FKM3" s="218"/>
      <c r="FKN3" s="218"/>
      <c r="FKO3" s="218"/>
      <c r="FKP3" s="218"/>
      <c r="FKQ3" s="218"/>
      <c r="FKR3" s="218"/>
      <c r="FKS3" s="218"/>
      <c r="FKT3" s="218"/>
      <c r="FKU3" s="218"/>
      <c r="FKV3" s="218"/>
      <c r="FKW3" s="218"/>
      <c r="FKX3" s="218"/>
      <c r="FKY3" s="218"/>
      <c r="FKZ3" s="218"/>
      <c r="FLA3" s="218"/>
      <c r="FLB3" s="218"/>
      <c r="FLC3" s="218"/>
      <c r="FLD3" s="218"/>
      <c r="FLE3" s="218"/>
      <c r="FLF3" s="218"/>
      <c r="FLG3" s="218"/>
      <c r="FLH3" s="218"/>
      <c r="FLI3" s="218"/>
      <c r="FLJ3" s="218"/>
      <c r="FLK3" s="218"/>
      <c r="FLL3" s="218"/>
      <c r="FLM3" s="218"/>
      <c r="FLN3" s="218"/>
      <c r="FLO3" s="218"/>
      <c r="FLP3" s="218"/>
      <c r="FLQ3" s="218"/>
      <c r="FLR3" s="218"/>
      <c r="FLS3" s="218"/>
      <c r="FLT3" s="218"/>
      <c r="FLU3" s="218"/>
      <c r="FLV3" s="218"/>
      <c r="FLW3" s="218"/>
      <c r="FLX3" s="218"/>
      <c r="FLY3" s="218"/>
      <c r="FLZ3" s="218"/>
      <c r="FMA3" s="218"/>
      <c r="FMB3" s="218"/>
      <c r="FMC3" s="218"/>
      <c r="FMD3" s="218"/>
      <c r="FME3" s="218"/>
      <c r="FMF3" s="218"/>
      <c r="FMG3" s="218"/>
      <c r="FMH3" s="218"/>
      <c r="FMI3" s="218"/>
      <c r="FMJ3" s="218"/>
      <c r="FMK3" s="218"/>
      <c r="FML3" s="218"/>
      <c r="FMM3" s="218"/>
      <c r="FMN3" s="218"/>
      <c r="FMO3" s="218"/>
      <c r="FMP3" s="218"/>
      <c r="FMQ3" s="218"/>
      <c r="FMR3" s="218"/>
      <c r="FMS3" s="218"/>
      <c r="FMT3" s="218"/>
      <c r="FMU3" s="218"/>
      <c r="FMV3" s="218"/>
      <c r="FMW3" s="218"/>
      <c r="FMX3" s="218"/>
      <c r="FMY3" s="218"/>
      <c r="FMZ3" s="218"/>
      <c r="FNA3" s="218"/>
      <c r="FNB3" s="218"/>
      <c r="FNC3" s="218"/>
      <c r="FND3" s="218"/>
      <c r="FNE3" s="218"/>
      <c r="FNF3" s="218"/>
      <c r="FNG3" s="218"/>
      <c r="FNH3" s="218"/>
      <c r="FNI3" s="218"/>
      <c r="FNJ3" s="218"/>
      <c r="FNK3" s="218"/>
      <c r="FNL3" s="218"/>
      <c r="FNM3" s="218"/>
      <c r="FNN3" s="218"/>
      <c r="FNO3" s="218"/>
      <c r="FNP3" s="218"/>
      <c r="FNQ3" s="218"/>
      <c r="FNR3" s="218"/>
      <c r="FNS3" s="218"/>
      <c r="FNT3" s="218"/>
      <c r="FNU3" s="218"/>
      <c r="FNV3" s="218"/>
      <c r="FNW3" s="218"/>
      <c r="FNX3" s="218"/>
      <c r="FNY3" s="218"/>
      <c r="FNZ3" s="218"/>
      <c r="FOA3" s="218"/>
      <c r="FOB3" s="218"/>
      <c r="FOC3" s="218"/>
      <c r="FOD3" s="218"/>
      <c r="FOE3" s="218"/>
      <c r="FOF3" s="218"/>
      <c r="FOG3" s="218"/>
      <c r="FOH3" s="218"/>
      <c r="FOI3" s="218"/>
      <c r="FOJ3" s="218"/>
      <c r="FOK3" s="218"/>
      <c r="FOL3" s="218"/>
      <c r="FOM3" s="218"/>
      <c r="FON3" s="218"/>
      <c r="FOO3" s="218"/>
      <c r="FOP3" s="218"/>
      <c r="FOQ3" s="218"/>
      <c r="FOR3" s="218"/>
      <c r="FOS3" s="218"/>
      <c r="FOT3" s="218"/>
      <c r="FOU3" s="218"/>
      <c r="FOV3" s="218"/>
      <c r="FOW3" s="218"/>
      <c r="FOX3" s="218"/>
      <c r="FOY3" s="218"/>
      <c r="FOZ3" s="218"/>
      <c r="FPA3" s="218"/>
      <c r="FPB3" s="218"/>
      <c r="FPC3" s="218"/>
      <c r="FPD3" s="218"/>
      <c r="FPE3" s="218"/>
      <c r="FPF3" s="218"/>
      <c r="FPG3" s="218"/>
      <c r="FPH3" s="218"/>
      <c r="FPI3" s="218"/>
      <c r="FPJ3" s="218"/>
      <c r="FPK3" s="218"/>
      <c r="FPL3" s="218"/>
      <c r="FPM3" s="218"/>
      <c r="FPN3" s="218"/>
      <c r="FPO3" s="218"/>
      <c r="FPP3" s="218"/>
      <c r="FPQ3" s="218"/>
      <c r="FPR3" s="218"/>
      <c r="FPS3" s="218"/>
      <c r="FPT3" s="218"/>
      <c r="FPU3" s="218"/>
      <c r="FPV3" s="218"/>
      <c r="FPW3" s="218"/>
      <c r="FPX3" s="218"/>
      <c r="FPY3" s="218"/>
      <c r="FPZ3" s="218"/>
      <c r="FQA3" s="218"/>
      <c r="FQB3" s="218"/>
      <c r="FQC3" s="218"/>
      <c r="FQD3" s="218"/>
      <c r="FQE3" s="218"/>
      <c r="FQF3" s="218"/>
      <c r="FQG3" s="218"/>
      <c r="FQH3" s="218"/>
      <c r="FQI3" s="218"/>
      <c r="FQJ3" s="218"/>
      <c r="FQK3" s="218"/>
      <c r="FQL3" s="218"/>
      <c r="FQM3" s="218"/>
      <c r="FQN3" s="218"/>
      <c r="FQO3" s="218"/>
      <c r="FQP3" s="218"/>
      <c r="FQQ3" s="218"/>
      <c r="FQR3" s="218"/>
      <c r="FQS3" s="218"/>
      <c r="FQT3" s="218"/>
      <c r="FQU3" s="218"/>
      <c r="FQV3" s="218"/>
      <c r="FQW3" s="218"/>
      <c r="FQX3" s="218"/>
      <c r="FQY3" s="218"/>
      <c r="FQZ3" s="218"/>
      <c r="FRA3" s="218"/>
      <c r="FRB3" s="218"/>
      <c r="FRC3" s="218"/>
      <c r="FRD3" s="218"/>
      <c r="FRE3" s="218"/>
      <c r="FRF3" s="218"/>
      <c r="FRG3" s="218"/>
      <c r="FRH3" s="218"/>
      <c r="FRI3" s="218"/>
      <c r="FRJ3" s="218"/>
      <c r="FRK3" s="218"/>
      <c r="FRL3" s="218"/>
      <c r="FRM3" s="218"/>
      <c r="FRN3" s="218"/>
      <c r="FRO3" s="218"/>
      <c r="FRP3" s="218"/>
      <c r="FRQ3" s="218"/>
      <c r="FRR3" s="218"/>
      <c r="FRS3" s="218"/>
      <c r="FRT3" s="218"/>
      <c r="FRU3" s="218"/>
      <c r="FRV3" s="218"/>
      <c r="FRW3" s="218"/>
      <c r="FRX3" s="218"/>
      <c r="FRY3" s="218"/>
      <c r="FRZ3" s="218"/>
      <c r="FSA3" s="218"/>
      <c r="FSB3" s="218"/>
      <c r="FSC3" s="218"/>
      <c r="FSD3" s="218"/>
      <c r="FSE3" s="218"/>
      <c r="FSF3" s="218"/>
      <c r="FSG3" s="218"/>
      <c r="FSH3" s="218"/>
      <c r="FSI3" s="218"/>
      <c r="FSJ3" s="218"/>
      <c r="FSK3" s="218"/>
      <c r="FSL3" s="218"/>
      <c r="FSM3" s="218"/>
      <c r="FSN3" s="218"/>
      <c r="FSO3" s="218"/>
      <c r="FSP3" s="218"/>
      <c r="FSQ3" s="218"/>
      <c r="FSR3" s="218"/>
      <c r="FSS3" s="218"/>
      <c r="FST3" s="218"/>
      <c r="FSU3" s="218"/>
      <c r="FSV3" s="218"/>
      <c r="FSW3" s="218"/>
      <c r="FSX3" s="218"/>
      <c r="FSY3" s="218"/>
      <c r="FSZ3" s="218"/>
      <c r="FTA3" s="218"/>
      <c r="FTB3" s="218"/>
      <c r="FTC3" s="218"/>
      <c r="FTD3" s="218"/>
      <c r="FTE3" s="218"/>
      <c r="FTF3" s="218"/>
      <c r="FTG3" s="218"/>
      <c r="FTH3" s="218"/>
      <c r="FTI3" s="218"/>
      <c r="FTJ3" s="218"/>
      <c r="FTK3" s="218"/>
      <c r="FTL3" s="218"/>
      <c r="FTM3" s="218"/>
      <c r="FTN3" s="218"/>
      <c r="FTO3" s="218"/>
      <c r="FTP3" s="218"/>
      <c r="FTQ3" s="218"/>
      <c r="FTR3" s="218"/>
      <c r="FTS3" s="218"/>
      <c r="FTT3" s="218"/>
      <c r="FTU3" s="218"/>
      <c r="FTV3" s="218"/>
      <c r="FTW3" s="218"/>
      <c r="FTX3" s="218"/>
      <c r="FTY3" s="218"/>
      <c r="FTZ3" s="218"/>
      <c r="FUA3" s="218"/>
      <c r="FUB3" s="218"/>
      <c r="FUC3" s="218"/>
      <c r="FUD3" s="218"/>
      <c r="FUE3" s="218"/>
      <c r="FUF3" s="218"/>
      <c r="FUG3" s="218"/>
      <c r="FUH3" s="218"/>
      <c r="FUI3" s="218"/>
      <c r="FUJ3" s="218"/>
      <c r="FUK3" s="218"/>
      <c r="FUL3" s="218"/>
      <c r="FUM3" s="218"/>
      <c r="FUN3" s="218"/>
      <c r="FUO3" s="218"/>
      <c r="FUP3" s="218"/>
      <c r="FUQ3" s="218"/>
      <c r="FUR3" s="218"/>
      <c r="FUS3" s="218"/>
      <c r="FUT3" s="218"/>
      <c r="FUU3" s="218"/>
      <c r="FUV3" s="218"/>
      <c r="FUW3" s="218"/>
      <c r="FUX3" s="218"/>
      <c r="FUY3" s="218"/>
      <c r="FUZ3" s="218"/>
      <c r="FVA3" s="218"/>
      <c r="FVB3" s="218"/>
      <c r="FVC3" s="218"/>
      <c r="FVD3" s="218"/>
      <c r="FVE3" s="218"/>
      <c r="FVF3" s="218"/>
      <c r="FVG3" s="218"/>
      <c r="FVH3" s="218"/>
      <c r="FVI3" s="218"/>
      <c r="FVJ3" s="218"/>
      <c r="FVK3" s="218"/>
      <c r="FVL3" s="218"/>
      <c r="FVM3" s="218"/>
      <c r="FVN3" s="218"/>
      <c r="FVO3" s="218"/>
      <c r="FVP3" s="218"/>
      <c r="FVQ3" s="218"/>
      <c r="FVR3" s="218"/>
      <c r="FVS3" s="218"/>
      <c r="FVT3" s="218"/>
      <c r="FVU3" s="218"/>
      <c r="FVV3" s="218"/>
      <c r="FVW3" s="218"/>
      <c r="FVX3" s="218"/>
      <c r="FVY3" s="218"/>
      <c r="FVZ3" s="218"/>
      <c r="FWA3" s="218"/>
      <c r="FWB3" s="218"/>
      <c r="FWC3" s="218"/>
      <c r="FWD3" s="218"/>
      <c r="FWE3" s="218"/>
      <c r="FWF3" s="218"/>
      <c r="FWG3" s="218"/>
      <c r="FWH3" s="218"/>
      <c r="FWI3" s="218"/>
      <c r="FWJ3" s="218"/>
      <c r="FWK3" s="218"/>
      <c r="FWL3" s="218"/>
      <c r="FWM3" s="218"/>
      <c r="FWN3" s="218"/>
      <c r="FWO3" s="218"/>
      <c r="FWP3" s="218"/>
      <c r="FWQ3" s="218"/>
      <c r="FWR3" s="218"/>
      <c r="FWS3" s="218"/>
      <c r="FWT3" s="218"/>
      <c r="FWU3" s="218"/>
      <c r="FWV3" s="218"/>
      <c r="FWW3" s="218"/>
      <c r="FWX3" s="218"/>
      <c r="FWY3" s="218"/>
      <c r="FWZ3" s="218"/>
      <c r="FXA3" s="218"/>
      <c r="FXB3" s="218"/>
      <c r="FXC3" s="218"/>
      <c r="FXD3" s="218"/>
      <c r="FXE3" s="218"/>
      <c r="FXF3" s="218"/>
      <c r="FXG3" s="218"/>
      <c r="FXH3" s="218"/>
      <c r="FXI3" s="218"/>
      <c r="FXJ3" s="218"/>
      <c r="FXK3" s="218"/>
      <c r="FXL3" s="218"/>
      <c r="FXM3" s="218"/>
      <c r="FXN3" s="218"/>
      <c r="FXO3" s="218"/>
      <c r="FXP3" s="218"/>
      <c r="FXQ3" s="218"/>
      <c r="FXR3" s="218"/>
      <c r="FXS3" s="218"/>
      <c r="FXT3" s="218"/>
      <c r="FXU3" s="218"/>
      <c r="FXV3" s="218"/>
      <c r="FXW3" s="218"/>
      <c r="FXX3" s="218"/>
      <c r="FXY3" s="218"/>
      <c r="FXZ3" s="218"/>
      <c r="FYA3" s="218"/>
      <c r="FYB3" s="218"/>
      <c r="FYC3" s="218"/>
      <c r="FYD3" s="218"/>
      <c r="FYE3" s="218"/>
      <c r="FYF3" s="218"/>
      <c r="FYG3" s="218"/>
      <c r="FYH3" s="218"/>
      <c r="FYI3" s="218"/>
      <c r="FYJ3" s="218"/>
      <c r="FYK3" s="218"/>
      <c r="FYL3" s="218"/>
      <c r="FYM3" s="218"/>
      <c r="FYN3" s="218"/>
      <c r="FYO3" s="218"/>
      <c r="FYP3" s="218"/>
      <c r="FYQ3" s="218"/>
      <c r="FYR3" s="218"/>
      <c r="FYS3" s="218"/>
      <c r="FYT3" s="218"/>
      <c r="FYU3" s="218"/>
      <c r="FYV3" s="218"/>
      <c r="FYW3" s="218"/>
      <c r="FYX3" s="218"/>
      <c r="FYY3" s="218"/>
      <c r="FYZ3" s="218"/>
      <c r="FZA3" s="218"/>
      <c r="FZB3" s="218"/>
      <c r="FZC3" s="218"/>
      <c r="FZD3" s="218"/>
      <c r="FZE3" s="218"/>
      <c r="FZF3" s="218"/>
      <c r="FZG3" s="218"/>
      <c r="FZH3" s="218"/>
      <c r="FZI3" s="218"/>
      <c r="FZJ3" s="218"/>
      <c r="FZK3" s="218"/>
      <c r="FZL3" s="218"/>
      <c r="FZM3" s="218"/>
      <c r="FZN3" s="218"/>
      <c r="FZO3" s="218"/>
      <c r="FZP3" s="218"/>
      <c r="FZQ3" s="218"/>
      <c r="FZR3" s="218"/>
      <c r="FZS3" s="218"/>
      <c r="FZT3" s="218"/>
      <c r="FZU3" s="218"/>
      <c r="FZV3" s="218"/>
      <c r="FZW3" s="218"/>
      <c r="FZX3" s="218"/>
      <c r="FZY3" s="218"/>
      <c r="FZZ3" s="218"/>
      <c r="GAA3" s="218"/>
      <c r="GAB3" s="218"/>
      <c r="GAC3" s="218"/>
      <c r="GAD3" s="218"/>
      <c r="GAE3" s="218"/>
      <c r="GAF3" s="218"/>
      <c r="GAG3" s="218"/>
      <c r="GAH3" s="218"/>
      <c r="GAI3" s="218"/>
      <c r="GAJ3" s="218"/>
      <c r="GAK3" s="218"/>
      <c r="GAL3" s="218"/>
      <c r="GAM3" s="218"/>
      <c r="GAN3" s="218"/>
      <c r="GAO3" s="218"/>
      <c r="GAP3" s="218"/>
      <c r="GAQ3" s="218"/>
      <c r="GAR3" s="218"/>
      <c r="GAS3" s="218"/>
      <c r="GAT3" s="218"/>
      <c r="GAU3" s="218"/>
      <c r="GAV3" s="218"/>
      <c r="GAW3" s="218"/>
      <c r="GAX3" s="218"/>
      <c r="GAY3" s="218"/>
      <c r="GAZ3" s="218"/>
      <c r="GBA3" s="218"/>
      <c r="GBB3" s="218"/>
      <c r="GBC3" s="218"/>
      <c r="GBD3" s="218"/>
      <c r="GBE3" s="218"/>
      <c r="GBF3" s="218"/>
      <c r="GBG3" s="218"/>
      <c r="GBH3" s="218"/>
      <c r="GBI3" s="218"/>
      <c r="GBJ3" s="218"/>
      <c r="GBK3" s="218"/>
      <c r="GBL3" s="218"/>
      <c r="GBM3" s="218"/>
      <c r="GBN3" s="218"/>
      <c r="GBO3" s="218"/>
      <c r="GBP3" s="218"/>
      <c r="GBQ3" s="218"/>
      <c r="GBR3" s="218"/>
      <c r="GBS3" s="218"/>
      <c r="GBT3" s="218"/>
      <c r="GBU3" s="218"/>
      <c r="GBV3" s="218"/>
      <c r="GBW3" s="218"/>
      <c r="GBX3" s="218"/>
      <c r="GBY3" s="218"/>
      <c r="GBZ3" s="218"/>
      <c r="GCA3" s="218"/>
      <c r="GCB3" s="218"/>
      <c r="GCC3" s="218"/>
      <c r="GCD3" s="218"/>
      <c r="GCE3" s="218"/>
      <c r="GCF3" s="218"/>
      <c r="GCG3" s="218"/>
      <c r="GCH3" s="218"/>
      <c r="GCI3" s="218"/>
      <c r="GCJ3" s="218"/>
      <c r="GCK3" s="218"/>
      <c r="GCL3" s="218"/>
      <c r="GCM3" s="218"/>
      <c r="GCN3" s="218"/>
      <c r="GCO3" s="218"/>
      <c r="GCP3" s="218"/>
      <c r="GCQ3" s="218"/>
      <c r="GCR3" s="218"/>
      <c r="GCS3" s="218"/>
      <c r="GCT3" s="218"/>
      <c r="GCU3" s="218"/>
      <c r="GCV3" s="218"/>
      <c r="GCW3" s="218"/>
      <c r="GCX3" s="218"/>
      <c r="GCY3" s="218"/>
      <c r="GCZ3" s="218"/>
      <c r="GDA3" s="218"/>
      <c r="GDB3" s="218"/>
      <c r="GDC3" s="218"/>
      <c r="GDD3" s="218"/>
      <c r="GDE3" s="218"/>
      <c r="GDF3" s="218"/>
      <c r="GDG3" s="218"/>
      <c r="GDH3" s="218"/>
      <c r="GDI3" s="218"/>
      <c r="GDJ3" s="218"/>
      <c r="GDK3" s="218"/>
      <c r="GDL3" s="218"/>
      <c r="GDM3" s="218"/>
      <c r="GDN3" s="218"/>
      <c r="GDO3" s="218"/>
      <c r="GDP3" s="218"/>
      <c r="GDQ3" s="218"/>
      <c r="GDR3" s="218"/>
      <c r="GDS3" s="218"/>
      <c r="GDT3" s="218"/>
      <c r="GDU3" s="218"/>
      <c r="GDV3" s="218"/>
      <c r="GDW3" s="218"/>
      <c r="GDX3" s="218"/>
      <c r="GDY3" s="218"/>
      <c r="GDZ3" s="218"/>
      <c r="GEA3" s="218"/>
      <c r="GEB3" s="218"/>
      <c r="GEC3" s="218"/>
      <c r="GED3" s="218"/>
      <c r="GEE3" s="218"/>
      <c r="GEF3" s="218"/>
      <c r="GEG3" s="218"/>
      <c r="GEH3" s="218"/>
      <c r="GEI3" s="218"/>
      <c r="GEJ3" s="218"/>
      <c r="GEK3" s="218"/>
      <c r="GEL3" s="218"/>
      <c r="GEM3" s="218"/>
      <c r="GEN3" s="218"/>
      <c r="GEO3" s="218"/>
      <c r="GEP3" s="218"/>
      <c r="GEQ3" s="218"/>
      <c r="GER3" s="218"/>
      <c r="GES3" s="218"/>
      <c r="GET3" s="218"/>
      <c r="GEU3" s="218"/>
      <c r="GEV3" s="218"/>
      <c r="GEW3" s="218"/>
      <c r="GEX3" s="218"/>
      <c r="GEY3" s="218"/>
      <c r="GEZ3" s="218"/>
      <c r="GFA3" s="218"/>
      <c r="GFB3" s="218"/>
      <c r="GFC3" s="218"/>
      <c r="GFD3" s="218"/>
      <c r="GFE3" s="218"/>
      <c r="GFF3" s="218"/>
      <c r="GFG3" s="218"/>
      <c r="GFH3" s="218"/>
      <c r="GFI3" s="218"/>
      <c r="GFJ3" s="218"/>
      <c r="GFK3" s="218"/>
      <c r="GFL3" s="218"/>
      <c r="GFM3" s="218"/>
      <c r="GFN3" s="218"/>
      <c r="GFO3" s="218"/>
      <c r="GFP3" s="218"/>
      <c r="GFQ3" s="218"/>
      <c r="GFR3" s="218"/>
      <c r="GFS3" s="218"/>
      <c r="GFT3" s="218"/>
      <c r="GFU3" s="218"/>
      <c r="GFV3" s="218"/>
      <c r="GFW3" s="218"/>
      <c r="GFX3" s="218"/>
      <c r="GFY3" s="218"/>
      <c r="GFZ3" s="218"/>
      <c r="GGA3" s="218"/>
      <c r="GGB3" s="218"/>
      <c r="GGC3" s="218"/>
      <c r="GGD3" s="218"/>
      <c r="GGE3" s="218"/>
      <c r="GGF3" s="218"/>
      <c r="GGG3" s="218"/>
      <c r="GGH3" s="218"/>
      <c r="GGI3" s="218"/>
      <c r="GGJ3" s="218"/>
      <c r="GGK3" s="218"/>
      <c r="GGL3" s="218"/>
      <c r="GGM3" s="218"/>
      <c r="GGN3" s="218"/>
      <c r="GGO3" s="218"/>
      <c r="GGP3" s="218"/>
      <c r="GGQ3" s="218"/>
      <c r="GGR3" s="218"/>
      <c r="GGS3" s="218"/>
      <c r="GGT3" s="218"/>
      <c r="GGU3" s="218"/>
      <c r="GGV3" s="218"/>
      <c r="GGW3" s="218"/>
      <c r="GGX3" s="218"/>
      <c r="GGY3" s="218"/>
      <c r="GGZ3" s="218"/>
      <c r="GHA3" s="218"/>
      <c r="GHB3" s="218"/>
      <c r="GHC3" s="218"/>
      <c r="GHD3" s="218"/>
      <c r="GHE3" s="218"/>
      <c r="GHF3" s="218"/>
      <c r="GHG3" s="218"/>
      <c r="GHH3" s="218"/>
      <c r="GHI3" s="218"/>
      <c r="GHJ3" s="218"/>
      <c r="GHK3" s="218"/>
      <c r="GHL3" s="218"/>
      <c r="GHM3" s="218"/>
      <c r="GHN3" s="218"/>
      <c r="GHO3" s="218"/>
      <c r="GHP3" s="218"/>
      <c r="GHQ3" s="218"/>
      <c r="GHR3" s="218"/>
      <c r="GHS3" s="218"/>
      <c r="GHT3" s="218"/>
      <c r="GHU3" s="218"/>
      <c r="GHV3" s="218"/>
      <c r="GHW3" s="218"/>
      <c r="GHX3" s="218"/>
      <c r="GHY3" s="218"/>
      <c r="GHZ3" s="218"/>
      <c r="GIA3" s="218"/>
      <c r="GIB3" s="218"/>
      <c r="GIC3" s="218"/>
      <c r="GID3" s="218"/>
      <c r="GIE3" s="218"/>
      <c r="GIF3" s="218"/>
      <c r="GIG3" s="218"/>
      <c r="GIH3" s="218"/>
      <c r="GII3" s="218"/>
      <c r="GIJ3" s="218"/>
      <c r="GIK3" s="218"/>
      <c r="GIL3" s="218"/>
      <c r="GIM3" s="218"/>
      <c r="GIN3" s="218"/>
      <c r="GIO3" s="218"/>
      <c r="GIP3" s="218"/>
      <c r="GIQ3" s="218"/>
      <c r="GIR3" s="218"/>
      <c r="GIS3" s="218"/>
      <c r="GIT3" s="218"/>
      <c r="GIU3" s="218"/>
      <c r="GIV3" s="218"/>
      <c r="GIW3" s="218"/>
      <c r="GIX3" s="218"/>
      <c r="GIY3" s="218"/>
      <c r="GIZ3" s="218"/>
      <c r="GJA3" s="218"/>
      <c r="GJB3" s="218"/>
      <c r="GJC3" s="218"/>
      <c r="GJD3" s="218"/>
      <c r="GJE3" s="218"/>
      <c r="GJF3" s="218"/>
      <c r="GJG3" s="218"/>
      <c r="GJH3" s="218"/>
      <c r="GJI3" s="218"/>
      <c r="GJJ3" s="218"/>
      <c r="GJK3" s="218"/>
      <c r="GJL3" s="218"/>
      <c r="GJM3" s="218"/>
      <c r="GJN3" s="218"/>
      <c r="GJO3" s="218"/>
      <c r="GJP3" s="218"/>
      <c r="GJQ3" s="218"/>
      <c r="GJR3" s="218"/>
      <c r="GJS3" s="218"/>
      <c r="GJT3" s="218"/>
      <c r="GJU3" s="218"/>
      <c r="GJV3" s="218"/>
      <c r="GJW3" s="218"/>
      <c r="GJX3" s="218"/>
      <c r="GJY3" s="218"/>
      <c r="GJZ3" s="218"/>
      <c r="GKA3" s="218"/>
      <c r="GKB3" s="218"/>
      <c r="GKC3" s="218"/>
      <c r="GKD3" s="218"/>
      <c r="GKE3" s="218"/>
      <c r="GKF3" s="218"/>
      <c r="GKG3" s="218"/>
      <c r="GKH3" s="218"/>
      <c r="GKI3" s="218"/>
      <c r="GKJ3" s="218"/>
      <c r="GKK3" s="218"/>
      <c r="GKL3" s="218"/>
      <c r="GKM3" s="218"/>
      <c r="GKN3" s="218"/>
      <c r="GKO3" s="218"/>
      <c r="GKP3" s="218"/>
      <c r="GKQ3" s="218"/>
      <c r="GKR3" s="218"/>
      <c r="GKS3" s="218"/>
      <c r="GKT3" s="218"/>
      <c r="GKU3" s="218"/>
      <c r="GKV3" s="218"/>
      <c r="GKW3" s="218"/>
      <c r="GKX3" s="218"/>
      <c r="GKY3" s="218"/>
      <c r="GKZ3" s="218"/>
      <c r="GLA3" s="218"/>
      <c r="GLB3" s="218"/>
      <c r="GLC3" s="218"/>
      <c r="GLD3" s="218"/>
      <c r="GLE3" s="218"/>
      <c r="GLF3" s="218"/>
      <c r="GLG3" s="218"/>
      <c r="GLH3" s="218"/>
      <c r="GLI3" s="218"/>
      <c r="GLJ3" s="218"/>
      <c r="GLK3" s="218"/>
      <c r="GLL3" s="218"/>
      <c r="GLM3" s="218"/>
      <c r="GLN3" s="218"/>
      <c r="GLO3" s="218"/>
      <c r="GLP3" s="218"/>
      <c r="GLQ3" s="218"/>
      <c r="GLR3" s="218"/>
      <c r="GLS3" s="218"/>
      <c r="GLT3" s="218"/>
      <c r="GLU3" s="218"/>
      <c r="GLV3" s="218"/>
      <c r="GLW3" s="218"/>
      <c r="GLX3" s="218"/>
      <c r="GLY3" s="218"/>
      <c r="GLZ3" s="218"/>
      <c r="GMA3" s="218"/>
      <c r="GMB3" s="218"/>
      <c r="GMC3" s="218"/>
      <c r="GMD3" s="218"/>
      <c r="GME3" s="218"/>
      <c r="GMF3" s="218"/>
      <c r="GMG3" s="218"/>
      <c r="GMH3" s="218"/>
      <c r="GMI3" s="218"/>
      <c r="GMJ3" s="218"/>
      <c r="GMK3" s="218"/>
      <c r="GML3" s="218"/>
      <c r="GMM3" s="218"/>
      <c r="GMN3" s="218"/>
      <c r="GMO3" s="218"/>
      <c r="GMP3" s="218"/>
      <c r="GMQ3" s="218"/>
      <c r="GMR3" s="218"/>
      <c r="GMS3" s="218"/>
      <c r="GMT3" s="218"/>
      <c r="GMU3" s="218"/>
      <c r="GMV3" s="218"/>
      <c r="GMW3" s="218"/>
      <c r="GMX3" s="218"/>
      <c r="GMY3" s="218"/>
      <c r="GMZ3" s="218"/>
      <c r="GNA3" s="218"/>
      <c r="GNB3" s="218"/>
      <c r="GNC3" s="218"/>
      <c r="GND3" s="218"/>
      <c r="GNE3" s="218"/>
      <c r="GNF3" s="218"/>
      <c r="GNG3" s="218"/>
      <c r="GNH3" s="218"/>
      <c r="GNI3" s="218"/>
      <c r="GNJ3" s="218"/>
      <c r="GNK3" s="218"/>
      <c r="GNL3" s="218"/>
      <c r="GNM3" s="218"/>
      <c r="GNN3" s="218"/>
      <c r="GNO3" s="218"/>
      <c r="GNP3" s="218"/>
      <c r="GNQ3" s="218"/>
      <c r="GNR3" s="218"/>
      <c r="GNS3" s="218"/>
      <c r="GNT3" s="218"/>
      <c r="GNU3" s="218"/>
      <c r="GNV3" s="218"/>
      <c r="GNW3" s="218"/>
      <c r="GNX3" s="218"/>
      <c r="GNY3" s="218"/>
      <c r="GNZ3" s="218"/>
      <c r="GOA3" s="218"/>
      <c r="GOB3" s="218"/>
      <c r="GOC3" s="218"/>
      <c r="GOD3" s="218"/>
      <c r="GOE3" s="218"/>
      <c r="GOF3" s="218"/>
      <c r="GOG3" s="218"/>
      <c r="GOH3" s="218"/>
      <c r="GOI3" s="218"/>
      <c r="GOJ3" s="218"/>
      <c r="GOK3" s="218"/>
      <c r="GOL3" s="218"/>
      <c r="GOM3" s="218"/>
      <c r="GON3" s="218"/>
      <c r="GOO3" s="218"/>
      <c r="GOP3" s="218"/>
      <c r="GOQ3" s="218"/>
      <c r="GOR3" s="218"/>
      <c r="GOS3" s="218"/>
      <c r="GOT3" s="218"/>
      <c r="GOU3" s="218"/>
      <c r="GOV3" s="218"/>
      <c r="GOW3" s="218"/>
      <c r="GOX3" s="218"/>
      <c r="GOY3" s="218"/>
      <c r="GOZ3" s="218"/>
      <c r="GPA3" s="218"/>
      <c r="GPB3" s="218"/>
      <c r="GPC3" s="218"/>
      <c r="GPD3" s="218"/>
      <c r="GPE3" s="218"/>
      <c r="GPF3" s="218"/>
      <c r="GPG3" s="218"/>
      <c r="GPH3" s="218"/>
      <c r="GPI3" s="218"/>
      <c r="GPJ3" s="218"/>
      <c r="GPK3" s="218"/>
      <c r="GPL3" s="218"/>
      <c r="GPM3" s="218"/>
      <c r="GPN3" s="218"/>
      <c r="GPO3" s="218"/>
      <c r="GPP3" s="218"/>
      <c r="GPQ3" s="218"/>
      <c r="GPR3" s="218"/>
      <c r="GPS3" s="218"/>
      <c r="GPT3" s="218"/>
      <c r="GPU3" s="218"/>
      <c r="GPV3" s="218"/>
      <c r="GPW3" s="218"/>
      <c r="GPX3" s="218"/>
      <c r="GPY3" s="218"/>
      <c r="GPZ3" s="218"/>
      <c r="GQA3" s="218"/>
      <c r="GQB3" s="218"/>
      <c r="GQC3" s="218"/>
      <c r="GQD3" s="218"/>
      <c r="GQE3" s="218"/>
      <c r="GQF3" s="218"/>
      <c r="GQG3" s="218"/>
      <c r="GQH3" s="218"/>
      <c r="GQI3" s="218"/>
      <c r="GQJ3" s="218"/>
      <c r="GQK3" s="218"/>
      <c r="GQL3" s="218"/>
      <c r="GQM3" s="218"/>
      <c r="GQN3" s="218"/>
      <c r="GQO3" s="218"/>
      <c r="GQP3" s="218"/>
      <c r="GQQ3" s="218"/>
      <c r="GQR3" s="218"/>
      <c r="GQS3" s="218"/>
      <c r="GQT3" s="218"/>
      <c r="GQU3" s="218"/>
      <c r="GQV3" s="218"/>
      <c r="GQW3" s="218"/>
      <c r="GQX3" s="218"/>
      <c r="GQY3" s="218"/>
      <c r="GQZ3" s="218"/>
      <c r="GRA3" s="218"/>
      <c r="GRB3" s="218"/>
      <c r="GRC3" s="218"/>
      <c r="GRD3" s="218"/>
      <c r="GRE3" s="218"/>
      <c r="GRF3" s="218"/>
      <c r="GRG3" s="218"/>
      <c r="GRH3" s="218"/>
      <c r="GRI3" s="218"/>
      <c r="GRJ3" s="218"/>
      <c r="GRK3" s="218"/>
      <c r="GRL3" s="218"/>
      <c r="GRM3" s="218"/>
      <c r="GRN3" s="218"/>
      <c r="GRO3" s="218"/>
      <c r="GRP3" s="218"/>
      <c r="GRQ3" s="218"/>
      <c r="GRR3" s="218"/>
      <c r="GRS3" s="218"/>
      <c r="GRT3" s="218"/>
      <c r="GRU3" s="218"/>
      <c r="GRV3" s="218"/>
      <c r="GRW3" s="218"/>
      <c r="GRX3" s="218"/>
      <c r="GRY3" s="218"/>
      <c r="GRZ3" s="218"/>
      <c r="GSA3" s="218"/>
      <c r="GSB3" s="218"/>
      <c r="GSC3" s="218"/>
      <c r="GSD3" s="218"/>
      <c r="GSE3" s="218"/>
      <c r="GSF3" s="218"/>
      <c r="GSG3" s="218"/>
      <c r="GSH3" s="218"/>
      <c r="GSI3" s="218"/>
      <c r="GSJ3" s="218"/>
      <c r="GSK3" s="218"/>
      <c r="GSL3" s="218"/>
      <c r="GSM3" s="218"/>
      <c r="GSN3" s="218"/>
      <c r="GSO3" s="218"/>
      <c r="GSP3" s="218"/>
      <c r="GSQ3" s="218"/>
      <c r="GSR3" s="218"/>
      <c r="GSS3" s="218"/>
      <c r="GST3" s="218"/>
      <c r="GSU3" s="218"/>
      <c r="GSV3" s="218"/>
      <c r="GSW3" s="218"/>
      <c r="GSX3" s="218"/>
      <c r="GSY3" s="218"/>
      <c r="GSZ3" s="218"/>
      <c r="GTA3" s="218"/>
      <c r="GTB3" s="218"/>
      <c r="GTC3" s="218"/>
      <c r="GTD3" s="218"/>
      <c r="GTE3" s="218"/>
      <c r="GTF3" s="218"/>
      <c r="GTG3" s="218"/>
      <c r="GTH3" s="218"/>
      <c r="GTI3" s="218"/>
      <c r="GTJ3" s="218"/>
      <c r="GTK3" s="218"/>
      <c r="GTL3" s="218"/>
      <c r="GTM3" s="218"/>
      <c r="GTN3" s="218"/>
      <c r="GTO3" s="218"/>
      <c r="GTP3" s="218"/>
      <c r="GTQ3" s="218"/>
      <c r="GTR3" s="218"/>
      <c r="GTS3" s="218"/>
      <c r="GTT3" s="218"/>
      <c r="GTU3" s="218"/>
      <c r="GTV3" s="218"/>
      <c r="GTW3" s="218"/>
      <c r="GTX3" s="218"/>
      <c r="GTY3" s="218"/>
      <c r="GTZ3" s="218"/>
      <c r="GUA3" s="218"/>
      <c r="GUB3" s="218"/>
      <c r="GUC3" s="218"/>
      <c r="GUD3" s="218"/>
      <c r="GUE3" s="218"/>
      <c r="GUF3" s="218"/>
      <c r="GUG3" s="218"/>
      <c r="GUH3" s="218"/>
      <c r="GUI3" s="218"/>
      <c r="GUJ3" s="218"/>
      <c r="GUK3" s="218"/>
      <c r="GUL3" s="218"/>
      <c r="GUM3" s="218"/>
      <c r="GUN3" s="218"/>
      <c r="GUO3" s="218"/>
      <c r="GUP3" s="218"/>
      <c r="GUQ3" s="218"/>
      <c r="GUR3" s="218"/>
      <c r="GUS3" s="218"/>
      <c r="GUT3" s="218"/>
      <c r="GUU3" s="218"/>
      <c r="GUV3" s="218"/>
      <c r="GUW3" s="218"/>
      <c r="GUX3" s="218"/>
      <c r="GUY3" s="218"/>
      <c r="GUZ3" s="218"/>
      <c r="GVA3" s="218"/>
      <c r="GVB3" s="218"/>
      <c r="GVC3" s="218"/>
      <c r="GVD3" s="218"/>
      <c r="GVE3" s="218"/>
      <c r="GVF3" s="218"/>
      <c r="GVG3" s="218"/>
      <c r="GVH3" s="218"/>
      <c r="GVI3" s="218"/>
      <c r="GVJ3" s="218"/>
      <c r="GVK3" s="218"/>
      <c r="GVL3" s="218"/>
      <c r="GVM3" s="218"/>
      <c r="GVN3" s="218"/>
      <c r="GVO3" s="218"/>
      <c r="GVP3" s="218"/>
      <c r="GVQ3" s="218"/>
      <c r="GVR3" s="218"/>
      <c r="GVS3" s="218"/>
      <c r="GVT3" s="218"/>
      <c r="GVU3" s="218"/>
      <c r="GVV3" s="218"/>
      <c r="GVW3" s="218"/>
      <c r="GVX3" s="218"/>
      <c r="GVY3" s="218"/>
      <c r="GVZ3" s="218"/>
      <c r="GWA3" s="218"/>
      <c r="GWB3" s="218"/>
      <c r="GWC3" s="218"/>
      <c r="GWD3" s="218"/>
      <c r="GWE3" s="218"/>
      <c r="GWF3" s="218"/>
      <c r="GWG3" s="218"/>
      <c r="GWH3" s="218"/>
      <c r="GWI3" s="218"/>
      <c r="GWJ3" s="218"/>
      <c r="GWK3" s="218"/>
      <c r="GWL3" s="218"/>
      <c r="GWM3" s="218"/>
      <c r="GWN3" s="218"/>
      <c r="GWO3" s="218"/>
      <c r="GWP3" s="218"/>
      <c r="GWQ3" s="218"/>
      <c r="GWR3" s="218"/>
      <c r="GWS3" s="218"/>
      <c r="GWT3" s="218"/>
      <c r="GWU3" s="218"/>
      <c r="GWV3" s="218"/>
      <c r="GWW3" s="218"/>
      <c r="GWX3" s="218"/>
      <c r="GWY3" s="218"/>
      <c r="GWZ3" s="218"/>
      <c r="GXA3" s="218"/>
      <c r="GXB3" s="218"/>
      <c r="GXC3" s="218"/>
      <c r="GXD3" s="218"/>
      <c r="GXE3" s="218"/>
      <c r="GXF3" s="218"/>
      <c r="GXG3" s="218"/>
      <c r="GXH3" s="218"/>
      <c r="GXI3" s="218"/>
      <c r="GXJ3" s="218"/>
      <c r="GXK3" s="218"/>
      <c r="GXL3" s="218"/>
      <c r="GXM3" s="218"/>
      <c r="GXN3" s="218"/>
      <c r="GXO3" s="218"/>
      <c r="GXP3" s="218"/>
      <c r="GXQ3" s="218"/>
      <c r="GXR3" s="218"/>
      <c r="GXS3" s="218"/>
      <c r="GXT3" s="218"/>
      <c r="GXU3" s="218"/>
      <c r="GXV3" s="218"/>
      <c r="GXW3" s="218"/>
      <c r="GXX3" s="218"/>
      <c r="GXY3" s="218"/>
      <c r="GXZ3" s="218"/>
      <c r="GYA3" s="218"/>
      <c r="GYB3" s="218"/>
      <c r="GYC3" s="218"/>
      <c r="GYD3" s="218"/>
      <c r="GYE3" s="218"/>
      <c r="GYF3" s="218"/>
      <c r="GYG3" s="218"/>
      <c r="GYH3" s="218"/>
      <c r="GYI3" s="218"/>
      <c r="GYJ3" s="218"/>
      <c r="GYK3" s="218"/>
      <c r="GYL3" s="218"/>
      <c r="GYM3" s="218"/>
      <c r="GYN3" s="218"/>
      <c r="GYO3" s="218"/>
      <c r="GYP3" s="218"/>
      <c r="GYQ3" s="218"/>
      <c r="GYR3" s="218"/>
      <c r="GYS3" s="218"/>
      <c r="GYT3" s="218"/>
      <c r="GYU3" s="218"/>
      <c r="GYV3" s="218"/>
      <c r="GYW3" s="218"/>
      <c r="GYX3" s="218"/>
      <c r="GYY3" s="218"/>
      <c r="GYZ3" s="218"/>
      <c r="GZA3" s="218"/>
      <c r="GZB3" s="218"/>
      <c r="GZC3" s="218"/>
      <c r="GZD3" s="218"/>
      <c r="GZE3" s="218"/>
      <c r="GZF3" s="218"/>
      <c r="GZG3" s="218"/>
      <c r="GZH3" s="218"/>
      <c r="GZI3" s="218"/>
      <c r="GZJ3" s="218"/>
      <c r="GZK3" s="218"/>
      <c r="GZL3" s="218"/>
      <c r="GZM3" s="218"/>
      <c r="GZN3" s="218"/>
      <c r="GZO3" s="218"/>
      <c r="GZP3" s="218"/>
      <c r="GZQ3" s="218"/>
      <c r="GZR3" s="218"/>
      <c r="GZS3" s="218"/>
      <c r="GZT3" s="218"/>
      <c r="GZU3" s="218"/>
      <c r="GZV3" s="218"/>
      <c r="GZW3" s="218"/>
      <c r="GZX3" s="218"/>
      <c r="GZY3" s="218"/>
      <c r="GZZ3" s="218"/>
      <c r="HAA3" s="218"/>
      <c r="HAB3" s="218"/>
      <c r="HAC3" s="218"/>
      <c r="HAD3" s="218"/>
      <c r="HAE3" s="218"/>
      <c r="HAF3" s="218"/>
      <c r="HAG3" s="218"/>
      <c r="HAH3" s="218"/>
      <c r="HAI3" s="218"/>
      <c r="HAJ3" s="218"/>
      <c r="HAK3" s="218"/>
      <c r="HAL3" s="218"/>
      <c r="HAM3" s="218"/>
      <c r="HAN3" s="218"/>
      <c r="HAO3" s="218"/>
      <c r="HAP3" s="218"/>
      <c r="HAQ3" s="218"/>
      <c r="HAR3" s="218"/>
      <c r="HAS3" s="218"/>
      <c r="HAT3" s="218"/>
      <c r="HAU3" s="218"/>
      <c r="HAV3" s="218"/>
      <c r="HAW3" s="218"/>
      <c r="HAX3" s="218"/>
      <c r="HAY3" s="218"/>
      <c r="HAZ3" s="218"/>
      <c r="HBA3" s="218"/>
      <c r="HBB3" s="218"/>
      <c r="HBC3" s="218"/>
      <c r="HBD3" s="218"/>
      <c r="HBE3" s="218"/>
      <c r="HBF3" s="218"/>
      <c r="HBG3" s="218"/>
      <c r="HBH3" s="218"/>
      <c r="HBI3" s="218"/>
      <c r="HBJ3" s="218"/>
      <c r="HBK3" s="218"/>
      <c r="HBL3" s="218"/>
      <c r="HBM3" s="218"/>
      <c r="HBN3" s="218"/>
      <c r="HBO3" s="218"/>
      <c r="HBP3" s="218"/>
      <c r="HBQ3" s="218"/>
      <c r="HBR3" s="218"/>
      <c r="HBS3" s="218"/>
      <c r="HBT3" s="218"/>
      <c r="HBU3" s="218"/>
      <c r="HBV3" s="218"/>
      <c r="HBW3" s="218"/>
      <c r="HBX3" s="218"/>
      <c r="HBY3" s="218"/>
      <c r="HBZ3" s="218"/>
      <c r="HCA3" s="218"/>
      <c r="HCB3" s="218"/>
      <c r="HCC3" s="218"/>
      <c r="HCD3" s="218"/>
      <c r="HCE3" s="218"/>
      <c r="HCF3" s="218"/>
      <c r="HCG3" s="218"/>
      <c r="HCH3" s="218"/>
      <c r="HCI3" s="218"/>
      <c r="HCJ3" s="218"/>
      <c r="HCK3" s="218"/>
      <c r="HCL3" s="218"/>
      <c r="HCM3" s="218"/>
      <c r="HCN3" s="218"/>
      <c r="HCO3" s="218"/>
      <c r="HCP3" s="218"/>
      <c r="HCQ3" s="218"/>
      <c r="HCR3" s="218"/>
      <c r="HCS3" s="218"/>
      <c r="HCT3" s="218"/>
      <c r="HCU3" s="218"/>
      <c r="HCV3" s="218"/>
      <c r="HCW3" s="218"/>
      <c r="HCX3" s="218"/>
      <c r="HCY3" s="218"/>
      <c r="HCZ3" s="218"/>
      <c r="HDA3" s="218"/>
      <c r="HDB3" s="218"/>
      <c r="HDC3" s="218"/>
      <c r="HDD3" s="218"/>
      <c r="HDE3" s="218"/>
      <c r="HDF3" s="218"/>
      <c r="HDG3" s="218"/>
      <c r="HDH3" s="218"/>
      <c r="HDI3" s="218"/>
      <c r="HDJ3" s="218"/>
      <c r="HDK3" s="218"/>
      <c r="HDL3" s="218"/>
      <c r="HDM3" s="218"/>
      <c r="HDN3" s="218"/>
      <c r="HDO3" s="218"/>
      <c r="HDP3" s="218"/>
      <c r="HDQ3" s="218"/>
      <c r="HDR3" s="218"/>
      <c r="HDS3" s="218"/>
      <c r="HDT3" s="218"/>
      <c r="HDU3" s="218"/>
      <c r="HDV3" s="218"/>
      <c r="HDW3" s="218"/>
      <c r="HDX3" s="218"/>
      <c r="HDY3" s="218"/>
      <c r="HDZ3" s="218"/>
      <c r="HEA3" s="218"/>
      <c r="HEB3" s="218"/>
      <c r="HEC3" s="218"/>
      <c r="HED3" s="218"/>
      <c r="HEE3" s="218"/>
      <c r="HEF3" s="218"/>
      <c r="HEG3" s="218"/>
      <c r="HEH3" s="218"/>
      <c r="HEI3" s="218"/>
      <c r="HEJ3" s="218"/>
      <c r="HEK3" s="218"/>
      <c r="HEL3" s="218"/>
      <c r="HEM3" s="218"/>
      <c r="HEN3" s="218"/>
      <c r="HEO3" s="218"/>
      <c r="HEP3" s="218"/>
      <c r="HEQ3" s="218"/>
      <c r="HER3" s="218"/>
      <c r="HES3" s="218"/>
      <c r="HET3" s="218"/>
      <c r="HEU3" s="218"/>
      <c r="HEV3" s="218"/>
      <c r="HEW3" s="218"/>
      <c r="HEX3" s="218"/>
      <c r="HEY3" s="218"/>
      <c r="HEZ3" s="218"/>
      <c r="HFA3" s="218"/>
      <c r="HFB3" s="218"/>
      <c r="HFC3" s="218"/>
      <c r="HFD3" s="218"/>
      <c r="HFE3" s="218"/>
      <c r="HFF3" s="218"/>
      <c r="HFG3" s="218"/>
      <c r="HFH3" s="218"/>
      <c r="HFI3" s="218"/>
      <c r="HFJ3" s="218"/>
      <c r="HFK3" s="218"/>
      <c r="HFL3" s="218"/>
      <c r="HFM3" s="218"/>
      <c r="HFN3" s="218"/>
      <c r="HFO3" s="218"/>
      <c r="HFP3" s="218"/>
      <c r="HFQ3" s="218"/>
      <c r="HFR3" s="218"/>
      <c r="HFS3" s="218"/>
      <c r="HFT3" s="218"/>
      <c r="HFU3" s="218"/>
      <c r="HFV3" s="218"/>
      <c r="HFW3" s="218"/>
      <c r="HFX3" s="218"/>
      <c r="HFY3" s="218"/>
      <c r="HFZ3" s="218"/>
      <c r="HGA3" s="218"/>
      <c r="HGB3" s="218"/>
      <c r="HGC3" s="218"/>
      <c r="HGD3" s="218"/>
      <c r="HGE3" s="218"/>
      <c r="HGF3" s="218"/>
      <c r="HGG3" s="218"/>
      <c r="HGH3" s="218"/>
      <c r="HGI3" s="218"/>
      <c r="HGJ3" s="218"/>
      <c r="HGK3" s="218"/>
      <c r="HGL3" s="218"/>
      <c r="HGM3" s="218"/>
      <c r="HGN3" s="218"/>
      <c r="HGO3" s="218"/>
      <c r="HGP3" s="218"/>
      <c r="HGQ3" s="218"/>
      <c r="HGR3" s="218"/>
      <c r="HGS3" s="218"/>
      <c r="HGT3" s="218"/>
      <c r="HGU3" s="218"/>
      <c r="HGV3" s="218"/>
      <c r="HGW3" s="218"/>
      <c r="HGX3" s="218"/>
      <c r="HGY3" s="218"/>
      <c r="HGZ3" s="218"/>
      <c r="HHA3" s="218"/>
      <c r="HHB3" s="218"/>
      <c r="HHC3" s="218"/>
      <c r="HHD3" s="218"/>
      <c r="HHE3" s="218"/>
      <c r="HHF3" s="218"/>
      <c r="HHG3" s="218"/>
      <c r="HHH3" s="218"/>
      <c r="HHI3" s="218"/>
      <c r="HHJ3" s="218"/>
      <c r="HHK3" s="218"/>
      <c r="HHL3" s="218"/>
      <c r="HHM3" s="218"/>
      <c r="HHN3" s="218"/>
      <c r="HHO3" s="218"/>
      <c r="HHP3" s="218"/>
      <c r="HHQ3" s="218"/>
      <c r="HHR3" s="218"/>
      <c r="HHS3" s="218"/>
      <c r="HHT3" s="218"/>
      <c r="HHU3" s="218"/>
      <c r="HHV3" s="218"/>
      <c r="HHW3" s="218"/>
      <c r="HHX3" s="218"/>
      <c r="HHY3" s="218"/>
      <c r="HHZ3" s="218"/>
      <c r="HIA3" s="218"/>
      <c r="HIB3" s="218"/>
      <c r="HIC3" s="218"/>
      <c r="HID3" s="218"/>
      <c r="HIE3" s="218"/>
      <c r="HIF3" s="218"/>
      <c r="HIG3" s="218"/>
      <c r="HIH3" s="218"/>
      <c r="HII3" s="218"/>
      <c r="HIJ3" s="218"/>
      <c r="HIK3" s="218"/>
      <c r="HIL3" s="218"/>
      <c r="HIM3" s="218"/>
      <c r="HIN3" s="218"/>
      <c r="HIO3" s="218"/>
      <c r="HIP3" s="218"/>
      <c r="HIQ3" s="218"/>
      <c r="HIR3" s="218"/>
      <c r="HIS3" s="218"/>
      <c r="HIT3" s="218"/>
      <c r="HIU3" s="218"/>
      <c r="HIV3" s="218"/>
      <c r="HIW3" s="218"/>
      <c r="HIX3" s="218"/>
      <c r="HIY3" s="218"/>
      <c r="HIZ3" s="218"/>
      <c r="HJA3" s="218"/>
      <c r="HJB3" s="218"/>
      <c r="HJC3" s="218"/>
      <c r="HJD3" s="218"/>
      <c r="HJE3" s="218"/>
      <c r="HJF3" s="218"/>
      <c r="HJG3" s="218"/>
      <c r="HJH3" s="218"/>
      <c r="HJI3" s="218"/>
      <c r="HJJ3" s="218"/>
      <c r="HJK3" s="218"/>
      <c r="HJL3" s="218"/>
      <c r="HJM3" s="218"/>
      <c r="HJN3" s="218"/>
      <c r="HJO3" s="218"/>
      <c r="HJP3" s="218"/>
      <c r="HJQ3" s="218"/>
      <c r="HJR3" s="218"/>
      <c r="HJS3" s="218"/>
      <c r="HJT3" s="218"/>
      <c r="HJU3" s="218"/>
      <c r="HJV3" s="218"/>
      <c r="HJW3" s="218"/>
      <c r="HJX3" s="218"/>
      <c r="HJY3" s="218"/>
      <c r="HJZ3" s="218"/>
      <c r="HKA3" s="218"/>
      <c r="HKB3" s="218"/>
      <c r="HKC3" s="218"/>
      <c r="HKD3" s="218"/>
      <c r="HKE3" s="218"/>
      <c r="HKF3" s="218"/>
      <c r="HKG3" s="218"/>
      <c r="HKH3" s="218"/>
      <c r="HKI3" s="218"/>
      <c r="HKJ3" s="218"/>
      <c r="HKK3" s="218"/>
      <c r="HKL3" s="218"/>
      <c r="HKM3" s="218"/>
      <c r="HKN3" s="218"/>
      <c r="HKO3" s="218"/>
      <c r="HKP3" s="218"/>
      <c r="HKQ3" s="218"/>
      <c r="HKR3" s="218"/>
      <c r="HKS3" s="218"/>
      <c r="HKT3" s="218"/>
      <c r="HKU3" s="218"/>
      <c r="HKV3" s="218"/>
      <c r="HKW3" s="218"/>
      <c r="HKX3" s="218"/>
      <c r="HKY3" s="218"/>
      <c r="HKZ3" s="218"/>
      <c r="HLA3" s="218"/>
      <c r="HLB3" s="218"/>
      <c r="HLC3" s="218"/>
      <c r="HLD3" s="218"/>
      <c r="HLE3" s="218"/>
      <c r="HLF3" s="218"/>
      <c r="HLG3" s="218"/>
      <c r="HLH3" s="218"/>
      <c r="HLI3" s="218"/>
      <c r="HLJ3" s="218"/>
      <c r="HLK3" s="218"/>
      <c r="HLL3" s="218"/>
      <c r="HLM3" s="218"/>
      <c r="HLN3" s="218"/>
      <c r="HLO3" s="218"/>
      <c r="HLP3" s="218"/>
      <c r="HLQ3" s="218"/>
      <c r="HLR3" s="218"/>
      <c r="HLS3" s="218"/>
      <c r="HLT3" s="218"/>
      <c r="HLU3" s="218"/>
      <c r="HLV3" s="218"/>
      <c r="HLW3" s="218"/>
      <c r="HLX3" s="218"/>
      <c r="HLY3" s="218"/>
      <c r="HLZ3" s="218"/>
      <c r="HMA3" s="218"/>
      <c r="HMB3" s="218"/>
      <c r="HMC3" s="218"/>
      <c r="HMD3" s="218"/>
      <c r="HME3" s="218"/>
      <c r="HMF3" s="218"/>
      <c r="HMG3" s="218"/>
      <c r="HMH3" s="218"/>
      <c r="HMI3" s="218"/>
      <c r="HMJ3" s="218"/>
      <c r="HMK3" s="218"/>
      <c r="HML3" s="218"/>
      <c r="HMM3" s="218"/>
      <c r="HMN3" s="218"/>
      <c r="HMO3" s="218"/>
      <c r="HMP3" s="218"/>
      <c r="HMQ3" s="218"/>
      <c r="HMR3" s="218"/>
      <c r="HMS3" s="218"/>
      <c r="HMT3" s="218"/>
      <c r="HMU3" s="218"/>
      <c r="HMV3" s="218"/>
      <c r="HMW3" s="218"/>
      <c r="HMX3" s="218"/>
      <c r="HMY3" s="218"/>
      <c r="HMZ3" s="218"/>
      <c r="HNA3" s="218"/>
      <c r="HNB3" s="218"/>
      <c r="HNC3" s="218"/>
      <c r="HND3" s="218"/>
      <c r="HNE3" s="218"/>
      <c r="HNF3" s="218"/>
      <c r="HNG3" s="218"/>
      <c r="HNH3" s="218"/>
      <c r="HNI3" s="218"/>
      <c r="HNJ3" s="218"/>
      <c r="HNK3" s="218"/>
      <c r="HNL3" s="218"/>
      <c r="HNM3" s="218"/>
      <c r="HNN3" s="218"/>
      <c r="HNO3" s="218"/>
      <c r="HNP3" s="218"/>
      <c r="HNQ3" s="218"/>
      <c r="HNR3" s="218"/>
      <c r="HNS3" s="218"/>
      <c r="HNT3" s="218"/>
      <c r="HNU3" s="218"/>
      <c r="HNV3" s="218"/>
      <c r="HNW3" s="218"/>
      <c r="HNX3" s="218"/>
      <c r="HNY3" s="218"/>
      <c r="HNZ3" s="218"/>
      <c r="HOA3" s="218"/>
      <c r="HOB3" s="218"/>
      <c r="HOC3" s="218"/>
      <c r="HOD3" s="218"/>
      <c r="HOE3" s="218"/>
      <c r="HOF3" s="218"/>
      <c r="HOG3" s="218"/>
      <c r="HOH3" s="218"/>
      <c r="HOI3" s="218"/>
      <c r="HOJ3" s="218"/>
      <c r="HOK3" s="218"/>
      <c r="HOL3" s="218"/>
      <c r="HOM3" s="218"/>
      <c r="HON3" s="218"/>
      <c r="HOO3" s="218"/>
      <c r="HOP3" s="218"/>
      <c r="HOQ3" s="218"/>
      <c r="HOR3" s="218"/>
      <c r="HOS3" s="218"/>
      <c r="HOT3" s="218"/>
      <c r="HOU3" s="218"/>
      <c r="HOV3" s="218"/>
      <c r="HOW3" s="218"/>
      <c r="HOX3" s="218"/>
      <c r="HOY3" s="218"/>
      <c r="HOZ3" s="218"/>
      <c r="HPA3" s="218"/>
      <c r="HPB3" s="218"/>
      <c r="HPC3" s="218"/>
      <c r="HPD3" s="218"/>
      <c r="HPE3" s="218"/>
      <c r="HPF3" s="218"/>
      <c r="HPG3" s="218"/>
      <c r="HPH3" s="218"/>
      <c r="HPI3" s="218"/>
      <c r="HPJ3" s="218"/>
      <c r="HPK3" s="218"/>
      <c r="HPL3" s="218"/>
      <c r="HPM3" s="218"/>
      <c r="HPN3" s="218"/>
      <c r="HPO3" s="218"/>
      <c r="HPP3" s="218"/>
      <c r="HPQ3" s="218"/>
      <c r="HPR3" s="218"/>
      <c r="HPS3" s="218"/>
      <c r="HPT3" s="218"/>
      <c r="HPU3" s="218"/>
      <c r="HPV3" s="218"/>
      <c r="HPW3" s="218"/>
      <c r="HPX3" s="218"/>
      <c r="HPY3" s="218"/>
      <c r="HPZ3" s="218"/>
      <c r="HQA3" s="218"/>
      <c r="HQB3" s="218"/>
      <c r="HQC3" s="218"/>
      <c r="HQD3" s="218"/>
      <c r="HQE3" s="218"/>
      <c r="HQF3" s="218"/>
      <c r="HQG3" s="218"/>
      <c r="HQH3" s="218"/>
      <c r="HQI3" s="218"/>
      <c r="HQJ3" s="218"/>
      <c r="HQK3" s="218"/>
      <c r="HQL3" s="218"/>
      <c r="HQM3" s="218"/>
      <c r="HQN3" s="218"/>
      <c r="HQO3" s="218"/>
      <c r="HQP3" s="218"/>
      <c r="HQQ3" s="218"/>
      <c r="HQR3" s="218"/>
      <c r="HQS3" s="218"/>
      <c r="HQT3" s="218"/>
      <c r="HQU3" s="218"/>
      <c r="HQV3" s="218"/>
      <c r="HQW3" s="218"/>
      <c r="HQX3" s="218"/>
      <c r="HQY3" s="218"/>
      <c r="HQZ3" s="218"/>
      <c r="HRA3" s="218"/>
      <c r="HRB3" s="218"/>
      <c r="HRC3" s="218"/>
      <c r="HRD3" s="218"/>
      <c r="HRE3" s="218"/>
      <c r="HRF3" s="218"/>
      <c r="HRG3" s="218"/>
      <c r="HRH3" s="218"/>
      <c r="HRI3" s="218"/>
      <c r="HRJ3" s="218"/>
      <c r="HRK3" s="218"/>
      <c r="HRL3" s="218"/>
      <c r="HRM3" s="218"/>
      <c r="HRN3" s="218"/>
      <c r="HRO3" s="218"/>
      <c r="HRP3" s="218"/>
      <c r="HRQ3" s="218"/>
      <c r="HRR3" s="218"/>
      <c r="HRS3" s="218"/>
      <c r="HRT3" s="218"/>
      <c r="HRU3" s="218"/>
      <c r="HRV3" s="218"/>
      <c r="HRW3" s="218"/>
      <c r="HRX3" s="218"/>
      <c r="HRY3" s="218"/>
      <c r="HRZ3" s="218"/>
      <c r="HSA3" s="218"/>
      <c r="HSB3" s="218"/>
      <c r="HSC3" s="218"/>
      <c r="HSD3" s="218"/>
      <c r="HSE3" s="218"/>
      <c r="HSF3" s="218"/>
      <c r="HSG3" s="218"/>
      <c r="HSH3" s="218"/>
      <c r="HSI3" s="218"/>
      <c r="HSJ3" s="218"/>
      <c r="HSK3" s="218"/>
      <c r="HSL3" s="218"/>
      <c r="HSM3" s="218"/>
      <c r="HSN3" s="218"/>
      <c r="HSO3" s="218"/>
      <c r="HSP3" s="218"/>
      <c r="HSQ3" s="218"/>
      <c r="HSR3" s="218"/>
      <c r="HSS3" s="218"/>
      <c r="HST3" s="218"/>
      <c r="HSU3" s="218"/>
      <c r="HSV3" s="218"/>
      <c r="HSW3" s="218"/>
      <c r="HSX3" s="218"/>
      <c r="HSY3" s="218"/>
      <c r="HSZ3" s="218"/>
      <c r="HTA3" s="218"/>
      <c r="HTB3" s="218"/>
      <c r="HTC3" s="218"/>
      <c r="HTD3" s="218"/>
      <c r="HTE3" s="218"/>
      <c r="HTF3" s="218"/>
      <c r="HTG3" s="218"/>
      <c r="HTH3" s="218"/>
      <c r="HTI3" s="218"/>
      <c r="HTJ3" s="218"/>
      <c r="HTK3" s="218"/>
      <c r="HTL3" s="218"/>
      <c r="HTM3" s="218"/>
      <c r="HTN3" s="218"/>
      <c r="HTO3" s="218"/>
      <c r="HTP3" s="218"/>
      <c r="HTQ3" s="218"/>
      <c r="HTR3" s="218"/>
      <c r="HTS3" s="218"/>
      <c r="HTT3" s="218"/>
      <c r="HTU3" s="218"/>
      <c r="HTV3" s="218"/>
      <c r="HTW3" s="218"/>
      <c r="HTX3" s="218"/>
      <c r="HTY3" s="218"/>
      <c r="HTZ3" s="218"/>
      <c r="HUA3" s="218"/>
      <c r="HUB3" s="218"/>
      <c r="HUC3" s="218"/>
      <c r="HUD3" s="218"/>
      <c r="HUE3" s="218"/>
      <c r="HUF3" s="218"/>
      <c r="HUG3" s="218"/>
      <c r="HUH3" s="218"/>
      <c r="HUI3" s="218"/>
      <c r="HUJ3" s="218"/>
      <c r="HUK3" s="218"/>
      <c r="HUL3" s="218"/>
      <c r="HUM3" s="218"/>
      <c r="HUN3" s="218"/>
      <c r="HUO3" s="218"/>
      <c r="HUP3" s="218"/>
      <c r="HUQ3" s="218"/>
      <c r="HUR3" s="218"/>
      <c r="HUS3" s="218"/>
      <c r="HUT3" s="218"/>
      <c r="HUU3" s="218"/>
      <c r="HUV3" s="218"/>
      <c r="HUW3" s="218"/>
      <c r="HUX3" s="218"/>
      <c r="HUY3" s="218"/>
      <c r="HUZ3" s="218"/>
      <c r="HVA3" s="218"/>
      <c r="HVB3" s="218"/>
      <c r="HVC3" s="218"/>
      <c r="HVD3" s="218"/>
      <c r="HVE3" s="218"/>
      <c r="HVF3" s="218"/>
      <c r="HVG3" s="218"/>
      <c r="HVH3" s="218"/>
      <c r="HVI3" s="218"/>
      <c r="HVJ3" s="218"/>
      <c r="HVK3" s="218"/>
      <c r="HVL3" s="218"/>
      <c r="HVM3" s="218"/>
      <c r="HVN3" s="218"/>
      <c r="HVO3" s="218"/>
      <c r="HVP3" s="218"/>
      <c r="HVQ3" s="218"/>
      <c r="HVR3" s="218"/>
      <c r="HVS3" s="218"/>
      <c r="HVT3" s="218"/>
      <c r="HVU3" s="218"/>
      <c r="HVV3" s="218"/>
      <c r="HVW3" s="218"/>
      <c r="HVX3" s="218"/>
      <c r="HVY3" s="218"/>
      <c r="HVZ3" s="218"/>
      <c r="HWA3" s="218"/>
      <c r="HWB3" s="218"/>
      <c r="HWC3" s="218"/>
      <c r="HWD3" s="218"/>
      <c r="HWE3" s="218"/>
      <c r="HWF3" s="218"/>
      <c r="HWG3" s="218"/>
      <c r="HWH3" s="218"/>
      <c r="HWI3" s="218"/>
      <c r="HWJ3" s="218"/>
      <c r="HWK3" s="218"/>
      <c r="HWL3" s="218"/>
      <c r="HWM3" s="218"/>
      <c r="HWN3" s="218"/>
      <c r="HWO3" s="218"/>
      <c r="HWP3" s="218"/>
      <c r="HWQ3" s="218"/>
      <c r="HWR3" s="218"/>
      <c r="HWS3" s="218"/>
      <c r="HWT3" s="218"/>
      <c r="HWU3" s="218"/>
      <c r="HWV3" s="218"/>
      <c r="HWW3" s="218"/>
      <c r="HWX3" s="218"/>
      <c r="HWY3" s="218"/>
      <c r="HWZ3" s="218"/>
      <c r="HXA3" s="218"/>
      <c r="HXB3" s="218"/>
      <c r="HXC3" s="218"/>
      <c r="HXD3" s="218"/>
      <c r="HXE3" s="218"/>
      <c r="HXF3" s="218"/>
      <c r="HXG3" s="218"/>
      <c r="HXH3" s="218"/>
      <c r="HXI3" s="218"/>
      <c r="HXJ3" s="218"/>
      <c r="HXK3" s="218"/>
      <c r="HXL3" s="218"/>
      <c r="HXM3" s="218"/>
      <c r="HXN3" s="218"/>
      <c r="HXO3" s="218"/>
      <c r="HXP3" s="218"/>
      <c r="HXQ3" s="218"/>
      <c r="HXR3" s="218"/>
      <c r="HXS3" s="218"/>
      <c r="HXT3" s="218"/>
      <c r="HXU3" s="218"/>
      <c r="HXV3" s="218"/>
      <c r="HXW3" s="218"/>
      <c r="HXX3" s="218"/>
      <c r="HXY3" s="218"/>
      <c r="HXZ3" s="218"/>
      <c r="HYA3" s="218"/>
      <c r="HYB3" s="218"/>
      <c r="HYC3" s="218"/>
      <c r="HYD3" s="218"/>
      <c r="HYE3" s="218"/>
      <c r="HYF3" s="218"/>
      <c r="HYG3" s="218"/>
      <c r="HYH3" s="218"/>
      <c r="HYI3" s="218"/>
      <c r="HYJ3" s="218"/>
      <c r="HYK3" s="218"/>
      <c r="HYL3" s="218"/>
      <c r="HYM3" s="218"/>
      <c r="HYN3" s="218"/>
      <c r="HYO3" s="218"/>
      <c r="HYP3" s="218"/>
      <c r="HYQ3" s="218"/>
      <c r="HYR3" s="218"/>
      <c r="HYS3" s="218"/>
      <c r="HYT3" s="218"/>
      <c r="HYU3" s="218"/>
      <c r="HYV3" s="218"/>
      <c r="HYW3" s="218"/>
      <c r="HYX3" s="218"/>
      <c r="HYY3" s="218"/>
      <c r="HYZ3" s="218"/>
      <c r="HZA3" s="218"/>
      <c r="HZB3" s="218"/>
      <c r="HZC3" s="218"/>
      <c r="HZD3" s="218"/>
      <c r="HZE3" s="218"/>
      <c r="HZF3" s="218"/>
      <c r="HZG3" s="218"/>
      <c r="HZH3" s="218"/>
      <c r="HZI3" s="218"/>
      <c r="HZJ3" s="218"/>
      <c r="HZK3" s="218"/>
      <c r="HZL3" s="218"/>
      <c r="HZM3" s="218"/>
      <c r="HZN3" s="218"/>
      <c r="HZO3" s="218"/>
      <c r="HZP3" s="218"/>
      <c r="HZQ3" s="218"/>
      <c r="HZR3" s="218"/>
      <c r="HZS3" s="218"/>
      <c r="HZT3" s="218"/>
      <c r="HZU3" s="218"/>
      <c r="HZV3" s="218"/>
      <c r="HZW3" s="218"/>
      <c r="HZX3" s="218"/>
      <c r="HZY3" s="218"/>
      <c r="HZZ3" s="218"/>
      <c r="IAA3" s="218"/>
      <c r="IAB3" s="218"/>
      <c r="IAC3" s="218"/>
      <c r="IAD3" s="218"/>
      <c r="IAE3" s="218"/>
      <c r="IAF3" s="218"/>
      <c r="IAG3" s="218"/>
      <c r="IAH3" s="218"/>
      <c r="IAI3" s="218"/>
      <c r="IAJ3" s="218"/>
      <c r="IAK3" s="218"/>
      <c r="IAL3" s="218"/>
      <c r="IAM3" s="218"/>
      <c r="IAN3" s="218"/>
      <c r="IAO3" s="218"/>
      <c r="IAP3" s="218"/>
      <c r="IAQ3" s="218"/>
      <c r="IAR3" s="218"/>
      <c r="IAS3" s="218"/>
      <c r="IAT3" s="218"/>
      <c r="IAU3" s="218"/>
      <c r="IAV3" s="218"/>
      <c r="IAW3" s="218"/>
      <c r="IAX3" s="218"/>
      <c r="IAY3" s="218"/>
      <c r="IAZ3" s="218"/>
      <c r="IBA3" s="218"/>
      <c r="IBB3" s="218"/>
      <c r="IBC3" s="218"/>
      <c r="IBD3" s="218"/>
      <c r="IBE3" s="218"/>
      <c r="IBF3" s="218"/>
      <c r="IBG3" s="218"/>
      <c r="IBH3" s="218"/>
      <c r="IBI3" s="218"/>
      <c r="IBJ3" s="218"/>
      <c r="IBK3" s="218"/>
      <c r="IBL3" s="218"/>
      <c r="IBM3" s="218"/>
      <c r="IBN3" s="218"/>
      <c r="IBO3" s="218"/>
      <c r="IBP3" s="218"/>
      <c r="IBQ3" s="218"/>
      <c r="IBR3" s="218"/>
      <c r="IBS3" s="218"/>
      <c r="IBT3" s="218"/>
      <c r="IBU3" s="218"/>
      <c r="IBV3" s="218"/>
      <c r="IBW3" s="218"/>
      <c r="IBX3" s="218"/>
      <c r="IBY3" s="218"/>
      <c r="IBZ3" s="218"/>
      <c r="ICA3" s="218"/>
      <c r="ICB3" s="218"/>
      <c r="ICC3" s="218"/>
      <c r="ICD3" s="218"/>
      <c r="ICE3" s="218"/>
      <c r="ICF3" s="218"/>
      <c r="ICG3" s="218"/>
      <c r="ICH3" s="218"/>
      <c r="ICI3" s="218"/>
      <c r="ICJ3" s="218"/>
      <c r="ICK3" s="218"/>
      <c r="ICL3" s="218"/>
      <c r="ICM3" s="218"/>
      <c r="ICN3" s="218"/>
      <c r="ICO3" s="218"/>
      <c r="ICP3" s="218"/>
      <c r="ICQ3" s="218"/>
      <c r="ICR3" s="218"/>
      <c r="ICS3" s="218"/>
      <c r="ICT3" s="218"/>
      <c r="ICU3" s="218"/>
      <c r="ICV3" s="218"/>
      <c r="ICW3" s="218"/>
      <c r="ICX3" s="218"/>
      <c r="ICY3" s="218"/>
      <c r="ICZ3" s="218"/>
      <c r="IDA3" s="218"/>
      <c r="IDB3" s="218"/>
      <c r="IDC3" s="218"/>
      <c r="IDD3" s="218"/>
      <c r="IDE3" s="218"/>
      <c r="IDF3" s="218"/>
      <c r="IDG3" s="218"/>
      <c r="IDH3" s="218"/>
      <c r="IDI3" s="218"/>
      <c r="IDJ3" s="218"/>
      <c r="IDK3" s="218"/>
      <c r="IDL3" s="218"/>
      <c r="IDM3" s="218"/>
      <c r="IDN3" s="218"/>
      <c r="IDO3" s="218"/>
      <c r="IDP3" s="218"/>
      <c r="IDQ3" s="218"/>
      <c r="IDR3" s="218"/>
      <c r="IDS3" s="218"/>
      <c r="IDT3" s="218"/>
      <c r="IDU3" s="218"/>
      <c r="IDV3" s="218"/>
      <c r="IDW3" s="218"/>
      <c r="IDX3" s="218"/>
      <c r="IDY3" s="218"/>
      <c r="IDZ3" s="218"/>
      <c r="IEA3" s="218"/>
      <c r="IEB3" s="218"/>
      <c r="IEC3" s="218"/>
      <c r="IED3" s="218"/>
      <c r="IEE3" s="218"/>
      <c r="IEF3" s="218"/>
      <c r="IEG3" s="218"/>
      <c r="IEH3" s="218"/>
      <c r="IEI3" s="218"/>
      <c r="IEJ3" s="218"/>
      <c r="IEK3" s="218"/>
      <c r="IEL3" s="218"/>
      <c r="IEM3" s="218"/>
      <c r="IEN3" s="218"/>
      <c r="IEO3" s="218"/>
      <c r="IEP3" s="218"/>
      <c r="IEQ3" s="218"/>
      <c r="IER3" s="218"/>
      <c r="IES3" s="218"/>
      <c r="IET3" s="218"/>
      <c r="IEU3" s="218"/>
      <c r="IEV3" s="218"/>
      <c r="IEW3" s="218"/>
      <c r="IEX3" s="218"/>
      <c r="IEY3" s="218"/>
      <c r="IEZ3" s="218"/>
      <c r="IFA3" s="218"/>
      <c r="IFB3" s="218"/>
      <c r="IFC3" s="218"/>
      <c r="IFD3" s="218"/>
      <c r="IFE3" s="218"/>
      <c r="IFF3" s="218"/>
      <c r="IFG3" s="218"/>
      <c r="IFH3" s="218"/>
      <c r="IFI3" s="218"/>
      <c r="IFJ3" s="218"/>
      <c r="IFK3" s="218"/>
      <c r="IFL3" s="218"/>
      <c r="IFM3" s="218"/>
      <c r="IFN3" s="218"/>
      <c r="IFO3" s="218"/>
      <c r="IFP3" s="218"/>
      <c r="IFQ3" s="218"/>
      <c r="IFR3" s="218"/>
      <c r="IFS3" s="218"/>
      <c r="IFT3" s="218"/>
      <c r="IFU3" s="218"/>
      <c r="IFV3" s="218"/>
      <c r="IFW3" s="218"/>
      <c r="IFX3" s="218"/>
      <c r="IFY3" s="218"/>
      <c r="IFZ3" s="218"/>
      <c r="IGA3" s="218"/>
      <c r="IGB3" s="218"/>
      <c r="IGC3" s="218"/>
      <c r="IGD3" s="218"/>
      <c r="IGE3" s="218"/>
      <c r="IGF3" s="218"/>
      <c r="IGG3" s="218"/>
      <c r="IGH3" s="218"/>
      <c r="IGI3" s="218"/>
      <c r="IGJ3" s="218"/>
      <c r="IGK3" s="218"/>
      <c r="IGL3" s="218"/>
      <c r="IGM3" s="218"/>
      <c r="IGN3" s="218"/>
      <c r="IGO3" s="218"/>
      <c r="IGP3" s="218"/>
      <c r="IGQ3" s="218"/>
      <c r="IGR3" s="218"/>
      <c r="IGS3" s="218"/>
      <c r="IGT3" s="218"/>
      <c r="IGU3" s="218"/>
      <c r="IGV3" s="218"/>
      <c r="IGW3" s="218"/>
      <c r="IGX3" s="218"/>
      <c r="IGY3" s="218"/>
      <c r="IGZ3" s="218"/>
      <c r="IHA3" s="218"/>
      <c r="IHB3" s="218"/>
      <c r="IHC3" s="218"/>
      <c r="IHD3" s="218"/>
      <c r="IHE3" s="218"/>
      <c r="IHF3" s="218"/>
      <c r="IHG3" s="218"/>
      <c r="IHH3" s="218"/>
      <c r="IHI3" s="218"/>
      <c r="IHJ3" s="218"/>
      <c r="IHK3" s="218"/>
      <c r="IHL3" s="218"/>
      <c r="IHM3" s="218"/>
      <c r="IHN3" s="218"/>
      <c r="IHO3" s="218"/>
      <c r="IHP3" s="218"/>
      <c r="IHQ3" s="218"/>
      <c r="IHR3" s="218"/>
      <c r="IHS3" s="218"/>
      <c r="IHT3" s="218"/>
      <c r="IHU3" s="218"/>
      <c r="IHV3" s="218"/>
      <c r="IHW3" s="218"/>
      <c r="IHX3" s="218"/>
      <c r="IHY3" s="218"/>
      <c r="IHZ3" s="218"/>
      <c r="IIA3" s="218"/>
      <c r="IIB3" s="218"/>
      <c r="IIC3" s="218"/>
      <c r="IID3" s="218"/>
      <c r="IIE3" s="218"/>
      <c r="IIF3" s="218"/>
      <c r="IIG3" s="218"/>
      <c r="IIH3" s="218"/>
      <c r="III3" s="218"/>
      <c r="IIJ3" s="218"/>
      <c r="IIK3" s="218"/>
      <c r="IIL3" s="218"/>
      <c r="IIM3" s="218"/>
      <c r="IIN3" s="218"/>
      <c r="IIO3" s="218"/>
      <c r="IIP3" s="218"/>
      <c r="IIQ3" s="218"/>
      <c r="IIR3" s="218"/>
      <c r="IIS3" s="218"/>
      <c r="IIT3" s="218"/>
      <c r="IIU3" s="218"/>
      <c r="IIV3" s="218"/>
      <c r="IIW3" s="218"/>
      <c r="IIX3" s="218"/>
      <c r="IIY3" s="218"/>
      <c r="IIZ3" s="218"/>
      <c r="IJA3" s="218"/>
      <c r="IJB3" s="218"/>
      <c r="IJC3" s="218"/>
      <c r="IJD3" s="218"/>
      <c r="IJE3" s="218"/>
      <c r="IJF3" s="218"/>
      <c r="IJG3" s="218"/>
      <c r="IJH3" s="218"/>
      <c r="IJI3" s="218"/>
      <c r="IJJ3" s="218"/>
      <c r="IJK3" s="218"/>
      <c r="IJL3" s="218"/>
      <c r="IJM3" s="218"/>
      <c r="IJN3" s="218"/>
      <c r="IJO3" s="218"/>
      <c r="IJP3" s="218"/>
      <c r="IJQ3" s="218"/>
      <c r="IJR3" s="218"/>
      <c r="IJS3" s="218"/>
      <c r="IJT3" s="218"/>
      <c r="IJU3" s="218"/>
      <c r="IJV3" s="218"/>
      <c r="IJW3" s="218"/>
      <c r="IJX3" s="218"/>
      <c r="IJY3" s="218"/>
      <c r="IJZ3" s="218"/>
      <c r="IKA3" s="218"/>
      <c r="IKB3" s="218"/>
      <c r="IKC3" s="218"/>
      <c r="IKD3" s="218"/>
      <c r="IKE3" s="218"/>
      <c r="IKF3" s="218"/>
      <c r="IKG3" s="218"/>
      <c r="IKH3" s="218"/>
      <c r="IKI3" s="218"/>
      <c r="IKJ3" s="218"/>
      <c r="IKK3" s="218"/>
      <c r="IKL3" s="218"/>
      <c r="IKM3" s="218"/>
      <c r="IKN3" s="218"/>
      <c r="IKO3" s="218"/>
      <c r="IKP3" s="218"/>
      <c r="IKQ3" s="218"/>
      <c r="IKR3" s="218"/>
      <c r="IKS3" s="218"/>
      <c r="IKT3" s="218"/>
      <c r="IKU3" s="218"/>
      <c r="IKV3" s="218"/>
      <c r="IKW3" s="218"/>
      <c r="IKX3" s="218"/>
      <c r="IKY3" s="218"/>
      <c r="IKZ3" s="218"/>
      <c r="ILA3" s="218"/>
      <c r="ILB3" s="218"/>
      <c r="ILC3" s="218"/>
      <c r="ILD3" s="218"/>
      <c r="ILE3" s="218"/>
      <c r="ILF3" s="218"/>
      <c r="ILG3" s="218"/>
      <c r="ILH3" s="218"/>
      <c r="ILI3" s="218"/>
      <c r="ILJ3" s="218"/>
      <c r="ILK3" s="218"/>
      <c r="ILL3" s="218"/>
      <c r="ILM3" s="218"/>
      <c r="ILN3" s="218"/>
      <c r="ILO3" s="218"/>
      <c r="ILP3" s="218"/>
      <c r="ILQ3" s="218"/>
      <c r="ILR3" s="218"/>
      <c r="ILS3" s="218"/>
      <c r="ILT3" s="218"/>
      <c r="ILU3" s="218"/>
      <c r="ILV3" s="218"/>
      <c r="ILW3" s="218"/>
      <c r="ILX3" s="218"/>
      <c r="ILY3" s="218"/>
      <c r="ILZ3" s="218"/>
      <c r="IMA3" s="218"/>
      <c r="IMB3" s="218"/>
      <c r="IMC3" s="218"/>
      <c r="IMD3" s="218"/>
      <c r="IME3" s="218"/>
      <c r="IMF3" s="218"/>
      <c r="IMG3" s="218"/>
      <c r="IMH3" s="218"/>
      <c r="IMI3" s="218"/>
      <c r="IMJ3" s="218"/>
      <c r="IMK3" s="218"/>
      <c r="IML3" s="218"/>
      <c r="IMM3" s="218"/>
      <c r="IMN3" s="218"/>
      <c r="IMO3" s="218"/>
      <c r="IMP3" s="218"/>
      <c r="IMQ3" s="218"/>
      <c r="IMR3" s="218"/>
      <c r="IMS3" s="218"/>
      <c r="IMT3" s="218"/>
      <c r="IMU3" s="218"/>
      <c r="IMV3" s="218"/>
      <c r="IMW3" s="218"/>
      <c r="IMX3" s="218"/>
      <c r="IMY3" s="218"/>
      <c r="IMZ3" s="218"/>
      <c r="INA3" s="218"/>
      <c r="INB3" s="218"/>
      <c r="INC3" s="218"/>
      <c r="IND3" s="218"/>
      <c r="INE3" s="218"/>
      <c r="INF3" s="218"/>
      <c r="ING3" s="218"/>
      <c r="INH3" s="218"/>
      <c r="INI3" s="218"/>
      <c r="INJ3" s="218"/>
      <c r="INK3" s="218"/>
      <c r="INL3" s="218"/>
      <c r="INM3" s="218"/>
      <c r="INN3" s="218"/>
      <c r="INO3" s="218"/>
      <c r="INP3" s="218"/>
      <c r="INQ3" s="218"/>
      <c r="INR3" s="218"/>
      <c r="INS3" s="218"/>
      <c r="INT3" s="218"/>
      <c r="INU3" s="218"/>
      <c r="INV3" s="218"/>
      <c r="INW3" s="218"/>
      <c r="INX3" s="218"/>
      <c r="INY3" s="218"/>
      <c r="INZ3" s="218"/>
      <c r="IOA3" s="218"/>
      <c r="IOB3" s="218"/>
      <c r="IOC3" s="218"/>
      <c r="IOD3" s="218"/>
      <c r="IOE3" s="218"/>
      <c r="IOF3" s="218"/>
      <c r="IOG3" s="218"/>
      <c r="IOH3" s="218"/>
      <c r="IOI3" s="218"/>
      <c r="IOJ3" s="218"/>
      <c r="IOK3" s="218"/>
      <c r="IOL3" s="218"/>
      <c r="IOM3" s="218"/>
      <c r="ION3" s="218"/>
      <c r="IOO3" s="218"/>
      <c r="IOP3" s="218"/>
      <c r="IOQ3" s="218"/>
      <c r="IOR3" s="218"/>
      <c r="IOS3" s="218"/>
      <c r="IOT3" s="218"/>
      <c r="IOU3" s="218"/>
      <c r="IOV3" s="218"/>
      <c r="IOW3" s="218"/>
      <c r="IOX3" s="218"/>
      <c r="IOY3" s="218"/>
      <c r="IOZ3" s="218"/>
      <c r="IPA3" s="218"/>
      <c r="IPB3" s="218"/>
      <c r="IPC3" s="218"/>
      <c r="IPD3" s="218"/>
      <c r="IPE3" s="218"/>
      <c r="IPF3" s="218"/>
      <c r="IPG3" s="218"/>
      <c r="IPH3" s="218"/>
      <c r="IPI3" s="218"/>
      <c r="IPJ3" s="218"/>
      <c r="IPK3" s="218"/>
      <c r="IPL3" s="218"/>
      <c r="IPM3" s="218"/>
      <c r="IPN3" s="218"/>
      <c r="IPO3" s="218"/>
      <c r="IPP3" s="218"/>
      <c r="IPQ3" s="218"/>
      <c r="IPR3" s="218"/>
      <c r="IPS3" s="218"/>
      <c r="IPT3" s="218"/>
      <c r="IPU3" s="218"/>
      <c r="IPV3" s="218"/>
      <c r="IPW3" s="218"/>
      <c r="IPX3" s="218"/>
      <c r="IPY3" s="218"/>
      <c r="IPZ3" s="218"/>
      <c r="IQA3" s="218"/>
      <c r="IQB3" s="218"/>
      <c r="IQC3" s="218"/>
      <c r="IQD3" s="218"/>
      <c r="IQE3" s="218"/>
      <c r="IQF3" s="218"/>
      <c r="IQG3" s="218"/>
      <c r="IQH3" s="218"/>
      <c r="IQI3" s="218"/>
      <c r="IQJ3" s="218"/>
      <c r="IQK3" s="218"/>
      <c r="IQL3" s="218"/>
      <c r="IQM3" s="218"/>
      <c r="IQN3" s="218"/>
      <c r="IQO3" s="218"/>
      <c r="IQP3" s="218"/>
      <c r="IQQ3" s="218"/>
      <c r="IQR3" s="218"/>
      <c r="IQS3" s="218"/>
      <c r="IQT3" s="218"/>
      <c r="IQU3" s="218"/>
      <c r="IQV3" s="218"/>
      <c r="IQW3" s="218"/>
      <c r="IQX3" s="218"/>
      <c r="IQY3" s="218"/>
      <c r="IQZ3" s="218"/>
      <c r="IRA3" s="218"/>
      <c r="IRB3" s="218"/>
      <c r="IRC3" s="218"/>
      <c r="IRD3" s="218"/>
      <c r="IRE3" s="218"/>
      <c r="IRF3" s="218"/>
      <c r="IRG3" s="218"/>
      <c r="IRH3" s="218"/>
      <c r="IRI3" s="218"/>
      <c r="IRJ3" s="218"/>
      <c r="IRK3" s="218"/>
      <c r="IRL3" s="218"/>
      <c r="IRM3" s="218"/>
      <c r="IRN3" s="218"/>
      <c r="IRO3" s="218"/>
      <c r="IRP3" s="218"/>
      <c r="IRQ3" s="218"/>
      <c r="IRR3" s="218"/>
      <c r="IRS3" s="218"/>
      <c r="IRT3" s="218"/>
      <c r="IRU3" s="218"/>
      <c r="IRV3" s="218"/>
      <c r="IRW3" s="218"/>
      <c r="IRX3" s="218"/>
      <c r="IRY3" s="218"/>
      <c r="IRZ3" s="218"/>
      <c r="ISA3" s="218"/>
      <c r="ISB3" s="218"/>
      <c r="ISC3" s="218"/>
      <c r="ISD3" s="218"/>
      <c r="ISE3" s="218"/>
      <c r="ISF3" s="218"/>
      <c r="ISG3" s="218"/>
      <c r="ISH3" s="218"/>
      <c r="ISI3" s="218"/>
      <c r="ISJ3" s="218"/>
      <c r="ISK3" s="218"/>
      <c r="ISL3" s="218"/>
      <c r="ISM3" s="218"/>
      <c r="ISN3" s="218"/>
      <c r="ISO3" s="218"/>
      <c r="ISP3" s="218"/>
      <c r="ISQ3" s="218"/>
      <c r="ISR3" s="218"/>
      <c r="ISS3" s="218"/>
      <c r="IST3" s="218"/>
      <c r="ISU3" s="218"/>
      <c r="ISV3" s="218"/>
      <c r="ISW3" s="218"/>
      <c r="ISX3" s="218"/>
      <c r="ISY3" s="218"/>
      <c r="ISZ3" s="218"/>
      <c r="ITA3" s="218"/>
      <c r="ITB3" s="218"/>
      <c r="ITC3" s="218"/>
      <c r="ITD3" s="218"/>
      <c r="ITE3" s="218"/>
      <c r="ITF3" s="218"/>
      <c r="ITG3" s="218"/>
      <c r="ITH3" s="218"/>
      <c r="ITI3" s="218"/>
      <c r="ITJ3" s="218"/>
      <c r="ITK3" s="218"/>
      <c r="ITL3" s="218"/>
      <c r="ITM3" s="218"/>
      <c r="ITN3" s="218"/>
      <c r="ITO3" s="218"/>
      <c r="ITP3" s="218"/>
      <c r="ITQ3" s="218"/>
      <c r="ITR3" s="218"/>
      <c r="ITS3" s="218"/>
      <c r="ITT3" s="218"/>
      <c r="ITU3" s="218"/>
      <c r="ITV3" s="218"/>
      <c r="ITW3" s="218"/>
      <c r="ITX3" s="218"/>
      <c r="ITY3" s="218"/>
      <c r="ITZ3" s="218"/>
      <c r="IUA3" s="218"/>
      <c r="IUB3" s="218"/>
      <c r="IUC3" s="218"/>
      <c r="IUD3" s="218"/>
      <c r="IUE3" s="218"/>
      <c r="IUF3" s="218"/>
      <c r="IUG3" s="218"/>
      <c r="IUH3" s="218"/>
      <c r="IUI3" s="218"/>
      <c r="IUJ3" s="218"/>
      <c r="IUK3" s="218"/>
      <c r="IUL3" s="218"/>
      <c r="IUM3" s="218"/>
      <c r="IUN3" s="218"/>
      <c r="IUO3" s="218"/>
      <c r="IUP3" s="218"/>
      <c r="IUQ3" s="218"/>
      <c r="IUR3" s="218"/>
      <c r="IUS3" s="218"/>
      <c r="IUT3" s="218"/>
      <c r="IUU3" s="218"/>
      <c r="IUV3" s="218"/>
      <c r="IUW3" s="218"/>
      <c r="IUX3" s="218"/>
      <c r="IUY3" s="218"/>
      <c r="IUZ3" s="218"/>
      <c r="IVA3" s="218"/>
      <c r="IVB3" s="218"/>
      <c r="IVC3" s="218"/>
      <c r="IVD3" s="218"/>
      <c r="IVE3" s="218"/>
      <c r="IVF3" s="218"/>
      <c r="IVG3" s="218"/>
      <c r="IVH3" s="218"/>
      <c r="IVI3" s="218"/>
      <c r="IVJ3" s="218"/>
      <c r="IVK3" s="218"/>
      <c r="IVL3" s="218"/>
      <c r="IVM3" s="218"/>
      <c r="IVN3" s="218"/>
      <c r="IVO3" s="218"/>
      <c r="IVP3" s="218"/>
      <c r="IVQ3" s="218"/>
      <c r="IVR3" s="218"/>
      <c r="IVS3" s="218"/>
      <c r="IVT3" s="218"/>
      <c r="IVU3" s="218"/>
      <c r="IVV3" s="218"/>
      <c r="IVW3" s="218"/>
      <c r="IVX3" s="218"/>
      <c r="IVY3" s="218"/>
      <c r="IVZ3" s="218"/>
      <c r="IWA3" s="218"/>
      <c r="IWB3" s="218"/>
      <c r="IWC3" s="218"/>
      <c r="IWD3" s="218"/>
      <c r="IWE3" s="218"/>
      <c r="IWF3" s="218"/>
      <c r="IWG3" s="218"/>
      <c r="IWH3" s="218"/>
      <c r="IWI3" s="218"/>
      <c r="IWJ3" s="218"/>
      <c r="IWK3" s="218"/>
      <c r="IWL3" s="218"/>
      <c r="IWM3" s="218"/>
      <c r="IWN3" s="218"/>
      <c r="IWO3" s="218"/>
      <c r="IWP3" s="218"/>
      <c r="IWQ3" s="218"/>
      <c r="IWR3" s="218"/>
      <c r="IWS3" s="218"/>
      <c r="IWT3" s="218"/>
      <c r="IWU3" s="218"/>
      <c r="IWV3" s="218"/>
      <c r="IWW3" s="218"/>
      <c r="IWX3" s="218"/>
      <c r="IWY3" s="218"/>
      <c r="IWZ3" s="218"/>
      <c r="IXA3" s="218"/>
      <c r="IXB3" s="218"/>
      <c r="IXC3" s="218"/>
      <c r="IXD3" s="218"/>
      <c r="IXE3" s="218"/>
      <c r="IXF3" s="218"/>
      <c r="IXG3" s="218"/>
      <c r="IXH3" s="218"/>
      <c r="IXI3" s="218"/>
      <c r="IXJ3" s="218"/>
      <c r="IXK3" s="218"/>
      <c r="IXL3" s="218"/>
      <c r="IXM3" s="218"/>
      <c r="IXN3" s="218"/>
      <c r="IXO3" s="218"/>
      <c r="IXP3" s="218"/>
      <c r="IXQ3" s="218"/>
      <c r="IXR3" s="218"/>
      <c r="IXS3" s="218"/>
      <c r="IXT3" s="218"/>
      <c r="IXU3" s="218"/>
      <c r="IXV3" s="218"/>
      <c r="IXW3" s="218"/>
      <c r="IXX3" s="218"/>
      <c r="IXY3" s="218"/>
      <c r="IXZ3" s="218"/>
      <c r="IYA3" s="218"/>
      <c r="IYB3" s="218"/>
      <c r="IYC3" s="218"/>
      <c r="IYD3" s="218"/>
      <c r="IYE3" s="218"/>
      <c r="IYF3" s="218"/>
      <c r="IYG3" s="218"/>
      <c r="IYH3" s="218"/>
      <c r="IYI3" s="218"/>
      <c r="IYJ3" s="218"/>
      <c r="IYK3" s="218"/>
      <c r="IYL3" s="218"/>
      <c r="IYM3" s="218"/>
      <c r="IYN3" s="218"/>
      <c r="IYO3" s="218"/>
      <c r="IYP3" s="218"/>
      <c r="IYQ3" s="218"/>
      <c r="IYR3" s="218"/>
      <c r="IYS3" s="218"/>
      <c r="IYT3" s="218"/>
      <c r="IYU3" s="218"/>
      <c r="IYV3" s="218"/>
      <c r="IYW3" s="218"/>
      <c r="IYX3" s="218"/>
      <c r="IYY3" s="218"/>
      <c r="IYZ3" s="218"/>
      <c r="IZA3" s="218"/>
      <c r="IZB3" s="218"/>
      <c r="IZC3" s="218"/>
      <c r="IZD3" s="218"/>
      <c r="IZE3" s="218"/>
      <c r="IZF3" s="218"/>
      <c r="IZG3" s="218"/>
      <c r="IZH3" s="218"/>
      <c r="IZI3" s="218"/>
      <c r="IZJ3" s="218"/>
      <c r="IZK3" s="218"/>
      <c r="IZL3" s="218"/>
      <c r="IZM3" s="218"/>
      <c r="IZN3" s="218"/>
      <c r="IZO3" s="218"/>
      <c r="IZP3" s="218"/>
      <c r="IZQ3" s="218"/>
      <c r="IZR3" s="218"/>
      <c r="IZS3" s="218"/>
      <c r="IZT3" s="218"/>
      <c r="IZU3" s="218"/>
      <c r="IZV3" s="218"/>
      <c r="IZW3" s="218"/>
      <c r="IZX3" s="218"/>
      <c r="IZY3" s="218"/>
      <c r="IZZ3" s="218"/>
      <c r="JAA3" s="218"/>
      <c r="JAB3" s="218"/>
      <c r="JAC3" s="218"/>
      <c r="JAD3" s="218"/>
      <c r="JAE3" s="218"/>
      <c r="JAF3" s="218"/>
      <c r="JAG3" s="218"/>
      <c r="JAH3" s="218"/>
      <c r="JAI3" s="218"/>
      <c r="JAJ3" s="218"/>
      <c r="JAK3" s="218"/>
      <c r="JAL3" s="218"/>
      <c r="JAM3" s="218"/>
      <c r="JAN3" s="218"/>
      <c r="JAO3" s="218"/>
      <c r="JAP3" s="218"/>
      <c r="JAQ3" s="218"/>
      <c r="JAR3" s="218"/>
      <c r="JAS3" s="218"/>
      <c r="JAT3" s="218"/>
      <c r="JAU3" s="218"/>
      <c r="JAV3" s="218"/>
      <c r="JAW3" s="218"/>
      <c r="JAX3" s="218"/>
      <c r="JAY3" s="218"/>
      <c r="JAZ3" s="218"/>
      <c r="JBA3" s="218"/>
      <c r="JBB3" s="218"/>
      <c r="JBC3" s="218"/>
      <c r="JBD3" s="218"/>
      <c r="JBE3" s="218"/>
      <c r="JBF3" s="218"/>
      <c r="JBG3" s="218"/>
      <c r="JBH3" s="218"/>
      <c r="JBI3" s="218"/>
      <c r="JBJ3" s="218"/>
      <c r="JBK3" s="218"/>
      <c r="JBL3" s="218"/>
      <c r="JBM3" s="218"/>
      <c r="JBN3" s="218"/>
      <c r="JBO3" s="218"/>
      <c r="JBP3" s="218"/>
      <c r="JBQ3" s="218"/>
      <c r="JBR3" s="218"/>
      <c r="JBS3" s="218"/>
      <c r="JBT3" s="218"/>
      <c r="JBU3" s="218"/>
      <c r="JBV3" s="218"/>
      <c r="JBW3" s="218"/>
      <c r="JBX3" s="218"/>
      <c r="JBY3" s="218"/>
      <c r="JBZ3" s="218"/>
      <c r="JCA3" s="218"/>
      <c r="JCB3" s="218"/>
      <c r="JCC3" s="218"/>
      <c r="JCD3" s="218"/>
      <c r="JCE3" s="218"/>
      <c r="JCF3" s="218"/>
      <c r="JCG3" s="218"/>
      <c r="JCH3" s="218"/>
      <c r="JCI3" s="218"/>
      <c r="JCJ3" s="218"/>
      <c r="JCK3" s="218"/>
      <c r="JCL3" s="218"/>
      <c r="JCM3" s="218"/>
      <c r="JCN3" s="218"/>
      <c r="JCO3" s="218"/>
      <c r="JCP3" s="218"/>
      <c r="JCQ3" s="218"/>
      <c r="JCR3" s="218"/>
      <c r="JCS3" s="218"/>
      <c r="JCT3" s="218"/>
      <c r="JCU3" s="218"/>
      <c r="JCV3" s="218"/>
      <c r="JCW3" s="218"/>
      <c r="JCX3" s="218"/>
      <c r="JCY3" s="218"/>
      <c r="JCZ3" s="218"/>
      <c r="JDA3" s="218"/>
      <c r="JDB3" s="218"/>
      <c r="JDC3" s="218"/>
      <c r="JDD3" s="218"/>
      <c r="JDE3" s="218"/>
      <c r="JDF3" s="218"/>
      <c r="JDG3" s="218"/>
      <c r="JDH3" s="218"/>
      <c r="JDI3" s="218"/>
      <c r="JDJ3" s="218"/>
      <c r="JDK3" s="218"/>
      <c r="JDL3" s="218"/>
      <c r="JDM3" s="218"/>
      <c r="JDN3" s="218"/>
      <c r="JDO3" s="218"/>
      <c r="JDP3" s="218"/>
      <c r="JDQ3" s="218"/>
      <c r="JDR3" s="218"/>
      <c r="JDS3" s="218"/>
      <c r="JDT3" s="218"/>
      <c r="JDU3" s="218"/>
      <c r="JDV3" s="218"/>
      <c r="JDW3" s="218"/>
      <c r="JDX3" s="218"/>
      <c r="JDY3" s="218"/>
      <c r="JDZ3" s="218"/>
      <c r="JEA3" s="218"/>
      <c r="JEB3" s="218"/>
      <c r="JEC3" s="218"/>
      <c r="JED3" s="218"/>
      <c r="JEE3" s="218"/>
      <c r="JEF3" s="218"/>
      <c r="JEG3" s="218"/>
      <c r="JEH3" s="218"/>
      <c r="JEI3" s="218"/>
      <c r="JEJ3" s="218"/>
      <c r="JEK3" s="218"/>
      <c r="JEL3" s="218"/>
      <c r="JEM3" s="218"/>
      <c r="JEN3" s="218"/>
      <c r="JEO3" s="218"/>
      <c r="JEP3" s="218"/>
      <c r="JEQ3" s="218"/>
      <c r="JER3" s="218"/>
      <c r="JES3" s="218"/>
      <c r="JET3" s="218"/>
      <c r="JEU3" s="218"/>
      <c r="JEV3" s="218"/>
      <c r="JEW3" s="218"/>
      <c r="JEX3" s="218"/>
      <c r="JEY3" s="218"/>
      <c r="JEZ3" s="218"/>
      <c r="JFA3" s="218"/>
      <c r="JFB3" s="218"/>
      <c r="JFC3" s="218"/>
      <c r="JFD3" s="218"/>
      <c r="JFE3" s="218"/>
      <c r="JFF3" s="218"/>
      <c r="JFG3" s="218"/>
      <c r="JFH3" s="218"/>
      <c r="JFI3" s="218"/>
      <c r="JFJ3" s="218"/>
      <c r="JFK3" s="218"/>
      <c r="JFL3" s="218"/>
      <c r="JFM3" s="218"/>
      <c r="JFN3" s="218"/>
      <c r="JFO3" s="218"/>
      <c r="JFP3" s="218"/>
      <c r="JFQ3" s="218"/>
      <c r="JFR3" s="218"/>
      <c r="JFS3" s="218"/>
      <c r="JFT3" s="218"/>
      <c r="JFU3" s="218"/>
      <c r="JFV3" s="218"/>
      <c r="JFW3" s="218"/>
      <c r="JFX3" s="218"/>
      <c r="JFY3" s="218"/>
      <c r="JFZ3" s="218"/>
      <c r="JGA3" s="218"/>
      <c r="JGB3" s="218"/>
      <c r="JGC3" s="218"/>
      <c r="JGD3" s="218"/>
      <c r="JGE3" s="218"/>
      <c r="JGF3" s="218"/>
      <c r="JGG3" s="218"/>
      <c r="JGH3" s="218"/>
      <c r="JGI3" s="218"/>
      <c r="JGJ3" s="218"/>
      <c r="JGK3" s="218"/>
      <c r="JGL3" s="218"/>
      <c r="JGM3" s="218"/>
      <c r="JGN3" s="218"/>
      <c r="JGO3" s="218"/>
      <c r="JGP3" s="218"/>
      <c r="JGQ3" s="218"/>
      <c r="JGR3" s="218"/>
      <c r="JGS3" s="218"/>
      <c r="JGT3" s="218"/>
      <c r="JGU3" s="218"/>
      <c r="JGV3" s="218"/>
      <c r="JGW3" s="218"/>
      <c r="JGX3" s="218"/>
      <c r="JGY3" s="218"/>
      <c r="JGZ3" s="218"/>
      <c r="JHA3" s="218"/>
      <c r="JHB3" s="218"/>
      <c r="JHC3" s="218"/>
      <c r="JHD3" s="218"/>
      <c r="JHE3" s="218"/>
      <c r="JHF3" s="218"/>
      <c r="JHG3" s="218"/>
      <c r="JHH3" s="218"/>
      <c r="JHI3" s="218"/>
      <c r="JHJ3" s="218"/>
      <c r="JHK3" s="218"/>
      <c r="JHL3" s="218"/>
      <c r="JHM3" s="218"/>
      <c r="JHN3" s="218"/>
      <c r="JHO3" s="218"/>
      <c r="JHP3" s="218"/>
      <c r="JHQ3" s="218"/>
      <c r="JHR3" s="218"/>
      <c r="JHS3" s="218"/>
      <c r="JHT3" s="218"/>
      <c r="JHU3" s="218"/>
      <c r="JHV3" s="218"/>
      <c r="JHW3" s="218"/>
      <c r="JHX3" s="218"/>
      <c r="JHY3" s="218"/>
      <c r="JHZ3" s="218"/>
      <c r="JIA3" s="218"/>
      <c r="JIB3" s="218"/>
      <c r="JIC3" s="218"/>
      <c r="JID3" s="218"/>
      <c r="JIE3" s="218"/>
      <c r="JIF3" s="218"/>
      <c r="JIG3" s="218"/>
      <c r="JIH3" s="218"/>
      <c r="JII3" s="218"/>
      <c r="JIJ3" s="218"/>
      <c r="JIK3" s="218"/>
      <c r="JIL3" s="218"/>
      <c r="JIM3" s="218"/>
      <c r="JIN3" s="218"/>
      <c r="JIO3" s="218"/>
      <c r="JIP3" s="218"/>
      <c r="JIQ3" s="218"/>
      <c r="JIR3" s="218"/>
      <c r="JIS3" s="218"/>
      <c r="JIT3" s="218"/>
      <c r="JIU3" s="218"/>
      <c r="JIV3" s="218"/>
      <c r="JIW3" s="218"/>
      <c r="JIX3" s="218"/>
      <c r="JIY3" s="218"/>
      <c r="JIZ3" s="218"/>
      <c r="JJA3" s="218"/>
      <c r="JJB3" s="218"/>
      <c r="JJC3" s="218"/>
      <c r="JJD3" s="218"/>
      <c r="JJE3" s="218"/>
      <c r="JJF3" s="218"/>
      <c r="JJG3" s="218"/>
      <c r="JJH3" s="218"/>
      <c r="JJI3" s="218"/>
      <c r="JJJ3" s="218"/>
      <c r="JJK3" s="218"/>
      <c r="JJL3" s="218"/>
      <c r="JJM3" s="218"/>
      <c r="JJN3" s="218"/>
      <c r="JJO3" s="218"/>
      <c r="JJP3" s="218"/>
      <c r="JJQ3" s="218"/>
      <c r="JJR3" s="218"/>
      <c r="JJS3" s="218"/>
      <c r="JJT3" s="218"/>
      <c r="JJU3" s="218"/>
      <c r="JJV3" s="218"/>
      <c r="JJW3" s="218"/>
      <c r="JJX3" s="218"/>
      <c r="JJY3" s="218"/>
      <c r="JJZ3" s="218"/>
      <c r="JKA3" s="218"/>
      <c r="JKB3" s="218"/>
      <c r="JKC3" s="218"/>
      <c r="JKD3" s="218"/>
      <c r="JKE3" s="218"/>
      <c r="JKF3" s="218"/>
      <c r="JKG3" s="218"/>
      <c r="JKH3" s="218"/>
      <c r="JKI3" s="218"/>
      <c r="JKJ3" s="218"/>
      <c r="JKK3" s="218"/>
      <c r="JKL3" s="218"/>
      <c r="JKM3" s="218"/>
      <c r="JKN3" s="218"/>
      <c r="JKO3" s="218"/>
      <c r="JKP3" s="218"/>
      <c r="JKQ3" s="218"/>
      <c r="JKR3" s="218"/>
      <c r="JKS3" s="218"/>
      <c r="JKT3" s="218"/>
      <c r="JKU3" s="218"/>
      <c r="JKV3" s="218"/>
      <c r="JKW3" s="218"/>
      <c r="JKX3" s="218"/>
      <c r="JKY3" s="218"/>
      <c r="JKZ3" s="218"/>
      <c r="JLA3" s="218"/>
      <c r="JLB3" s="218"/>
      <c r="JLC3" s="218"/>
      <c r="JLD3" s="218"/>
      <c r="JLE3" s="218"/>
      <c r="JLF3" s="218"/>
      <c r="JLG3" s="218"/>
      <c r="JLH3" s="218"/>
      <c r="JLI3" s="218"/>
      <c r="JLJ3" s="218"/>
      <c r="JLK3" s="218"/>
      <c r="JLL3" s="218"/>
      <c r="JLM3" s="218"/>
      <c r="JLN3" s="218"/>
      <c r="JLO3" s="218"/>
      <c r="JLP3" s="218"/>
      <c r="JLQ3" s="218"/>
      <c r="JLR3" s="218"/>
      <c r="JLS3" s="218"/>
      <c r="JLT3" s="218"/>
      <c r="JLU3" s="218"/>
      <c r="JLV3" s="218"/>
      <c r="JLW3" s="218"/>
      <c r="JLX3" s="218"/>
      <c r="JLY3" s="218"/>
      <c r="JLZ3" s="218"/>
      <c r="JMA3" s="218"/>
      <c r="JMB3" s="218"/>
      <c r="JMC3" s="218"/>
      <c r="JMD3" s="218"/>
      <c r="JME3" s="218"/>
      <c r="JMF3" s="218"/>
      <c r="JMG3" s="218"/>
      <c r="JMH3" s="218"/>
      <c r="JMI3" s="218"/>
      <c r="JMJ3" s="218"/>
      <c r="JMK3" s="218"/>
      <c r="JML3" s="218"/>
      <c r="JMM3" s="218"/>
      <c r="JMN3" s="218"/>
      <c r="JMO3" s="218"/>
      <c r="JMP3" s="218"/>
      <c r="JMQ3" s="218"/>
      <c r="JMR3" s="218"/>
      <c r="JMS3" s="218"/>
      <c r="JMT3" s="218"/>
      <c r="JMU3" s="218"/>
      <c r="JMV3" s="218"/>
      <c r="JMW3" s="218"/>
      <c r="JMX3" s="218"/>
      <c r="JMY3" s="218"/>
      <c r="JMZ3" s="218"/>
      <c r="JNA3" s="218"/>
      <c r="JNB3" s="218"/>
      <c r="JNC3" s="218"/>
      <c r="JND3" s="218"/>
      <c r="JNE3" s="218"/>
      <c r="JNF3" s="218"/>
      <c r="JNG3" s="218"/>
      <c r="JNH3" s="218"/>
      <c r="JNI3" s="218"/>
      <c r="JNJ3" s="218"/>
      <c r="JNK3" s="218"/>
      <c r="JNL3" s="218"/>
      <c r="JNM3" s="218"/>
      <c r="JNN3" s="218"/>
      <c r="JNO3" s="218"/>
      <c r="JNP3" s="218"/>
      <c r="JNQ3" s="218"/>
      <c r="JNR3" s="218"/>
      <c r="JNS3" s="218"/>
      <c r="JNT3" s="218"/>
      <c r="JNU3" s="218"/>
      <c r="JNV3" s="218"/>
      <c r="JNW3" s="218"/>
      <c r="JNX3" s="218"/>
      <c r="JNY3" s="218"/>
      <c r="JNZ3" s="218"/>
      <c r="JOA3" s="218"/>
      <c r="JOB3" s="218"/>
      <c r="JOC3" s="218"/>
      <c r="JOD3" s="218"/>
      <c r="JOE3" s="218"/>
      <c r="JOF3" s="218"/>
      <c r="JOG3" s="218"/>
      <c r="JOH3" s="218"/>
      <c r="JOI3" s="218"/>
      <c r="JOJ3" s="218"/>
      <c r="JOK3" s="218"/>
      <c r="JOL3" s="218"/>
      <c r="JOM3" s="218"/>
      <c r="JON3" s="218"/>
      <c r="JOO3" s="218"/>
      <c r="JOP3" s="218"/>
      <c r="JOQ3" s="218"/>
      <c r="JOR3" s="218"/>
      <c r="JOS3" s="218"/>
      <c r="JOT3" s="218"/>
      <c r="JOU3" s="218"/>
      <c r="JOV3" s="218"/>
      <c r="JOW3" s="218"/>
      <c r="JOX3" s="218"/>
      <c r="JOY3" s="218"/>
      <c r="JOZ3" s="218"/>
      <c r="JPA3" s="218"/>
      <c r="JPB3" s="218"/>
      <c r="JPC3" s="218"/>
      <c r="JPD3" s="218"/>
      <c r="JPE3" s="218"/>
      <c r="JPF3" s="218"/>
      <c r="JPG3" s="218"/>
      <c r="JPH3" s="218"/>
      <c r="JPI3" s="218"/>
      <c r="JPJ3" s="218"/>
      <c r="JPK3" s="218"/>
      <c r="JPL3" s="218"/>
      <c r="JPM3" s="218"/>
      <c r="JPN3" s="218"/>
      <c r="JPO3" s="218"/>
      <c r="JPP3" s="218"/>
      <c r="JPQ3" s="218"/>
      <c r="JPR3" s="218"/>
      <c r="JPS3" s="218"/>
      <c r="JPT3" s="218"/>
      <c r="JPU3" s="218"/>
      <c r="JPV3" s="218"/>
      <c r="JPW3" s="218"/>
      <c r="JPX3" s="218"/>
      <c r="JPY3" s="218"/>
      <c r="JPZ3" s="218"/>
      <c r="JQA3" s="218"/>
      <c r="JQB3" s="218"/>
      <c r="JQC3" s="218"/>
      <c r="JQD3" s="218"/>
      <c r="JQE3" s="218"/>
      <c r="JQF3" s="218"/>
      <c r="JQG3" s="218"/>
      <c r="JQH3" s="218"/>
      <c r="JQI3" s="218"/>
      <c r="JQJ3" s="218"/>
      <c r="JQK3" s="218"/>
      <c r="JQL3" s="218"/>
      <c r="JQM3" s="218"/>
      <c r="JQN3" s="218"/>
      <c r="JQO3" s="218"/>
      <c r="JQP3" s="218"/>
      <c r="JQQ3" s="218"/>
      <c r="JQR3" s="218"/>
      <c r="JQS3" s="218"/>
      <c r="JQT3" s="218"/>
      <c r="JQU3" s="218"/>
      <c r="JQV3" s="218"/>
      <c r="JQW3" s="218"/>
      <c r="JQX3" s="218"/>
      <c r="JQY3" s="218"/>
      <c r="JQZ3" s="218"/>
      <c r="JRA3" s="218"/>
      <c r="JRB3" s="218"/>
      <c r="JRC3" s="218"/>
      <c r="JRD3" s="218"/>
      <c r="JRE3" s="218"/>
      <c r="JRF3" s="218"/>
      <c r="JRG3" s="218"/>
      <c r="JRH3" s="218"/>
      <c r="JRI3" s="218"/>
      <c r="JRJ3" s="218"/>
      <c r="JRK3" s="218"/>
      <c r="JRL3" s="218"/>
      <c r="JRM3" s="218"/>
      <c r="JRN3" s="218"/>
      <c r="JRO3" s="218"/>
      <c r="JRP3" s="218"/>
      <c r="JRQ3" s="218"/>
      <c r="JRR3" s="218"/>
      <c r="JRS3" s="218"/>
      <c r="JRT3" s="218"/>
      <c r="JRU3" s="218"/>
      <c r="JRV3" s="218"/>
      <c r="JRW3" s="218"/>
      <c r="JRX3" s="218"/>
      <c r="JRY3" s="218"/>
      <c r="JRZ3" s="218"/>
      <c r="JSA3" s="218"/>
      <c r="JSB3" s="218"/>
      <c r="JSC3" s="218"/>
      <c r="JSD3" s="218"/>
      <c r="JSE3" s="218"/>
      <c r="JSF3" s="218"/>
      <c r="JSG3" s="218"/>
      <c r="JSH3" s="218"/>
      <c r="JSI3" s="218"/>
      <c r="JSJ3" s="218"/>
      <c r="JSK3" s="218"/>
      <c r="JSL3" s="218"/>
      <c r="JSM3" s="218"/>
      <c r="JSN3" s="218"/>
      <c r="JSO3" s="218"/>
      <c r="JSP3" s="218"/>
      <c r="JSQ3" s="218"/>
      <c r="JSR3" s="218"/>
      <c r="JSS3" s="218"/>
      <c r="JST3" s="218"/>
      <c r="JSU3" s="218"/>
      <c r="JSV3" s="218"/>
      <c r="JSW3" s="218"/>
      <c r="JSX3" s="218"/>
      <c r="JSY3" s="218"/>
      <c r="JSZ3" s="218"/>
      <c r="JTA3" s="218"/>
      <c r="JTB3" s="218"/>
      <c r="JTC3" s="218"/>
      <c r="JTD3" s="218"/>
      <c r="JTE3" s="218"/>
      <c r="JTF3" s="218"/>
      <c r="JTG3" s="218"/>
      <c r="JTH3" s="218"/>
      <c r="JTI3" s="218"/>
      <c r="JTJ3" s="218"/>
      <c r="JTK3" s="218"/>
      <c r="JTL3" s="218"/>
      <c r="JTM3" s="218"/>
      <c r="JTN3" s="218"/>
      <c r="JTO3" s="218"/>
      <c r="JTP3" s="218"/>
      <c r="JTQ3" s="218"/>
      <c r="JTR3" s="218"/>
      <c r="JTS3" s="218"/>
      <c r="JTT3" s="218"/>
      <c r="JTU3" s="218"/>
      <c r="JTV3" s="218"/>
      <c r="JTW3" s="218"/>
      <c r="JTX3" s="218"/>
      <c r="JTY3" s="218"/>
      <c r="JTZ3" s="218"/>
      <c r="JUA3" s="218"/>
      <c r="JUB3" s="218"/>
      <c r="JUC3" s="218"/>
      <c r="JUD3" s="218"/>
      <c r="JUE3" s="218"/>
      <c r="JUF3" s="218"/>
      <c r="JUG3" s="218"/>
      <c r="JUH3" s="218"/>
      <c r="JUI3" s="218"/>
      <c r="JUJ3" s="218"/>
      <c r="JUK3" s="218"/>
      <c r="JUL3" s="218"/>
      <c r="JUM3" s="218"/>
      <c r="JUN3" s="218"/>
      <c r="JUO3" s="218"/>
      <c r="JUP3" s="218"/>
      <c r="JUQ3" s="218"/>
      <c r="JUR3" s="218"/>
      <c r="JUS3" s="218"/>
      <c r="JUT3" s="218"/>
      <c r="JUU3" s="218"/>
      <c r="JUV3" s="218"/>
      <c r="JUW3" s="218"/>
      <c r="JUX3" s="218"/>
      <c r="JUY3" s="218"/>
      <c r="JUZ3" s="218"/>
      <c r="JVA3" s="218"/>
      <c r="JVB3" s="218"/>
      <c r="JVC3" s="218"/>
      <c r="JVD3" s="218"/>
      <c r="JVE3" s="218"/>
      <c r="JVF3" s="218"/>
      <c r="JVG3" s="218"/>
      <c r="JVH3" s="218"/>
      <c r="JVI3" s="218"/>
      <c r="JVJ3" s="218"/>
      <c r="JVK3" s="218"/>
      <c r="JVL3" s="218"/>
      <c r="JVM3" s="218"/>
      <c r="JVN3" s="218"/>
      <c r="JVO3" s="218"/>
      <c r="JVP3" s="218"/>
      <c r="JVQ3" s="218"/>
      <c r="JVR3" s="218"/>
      <c r="JVS3" s="218"/>
      <c r="JVT3" s="218"/>
      <c r="JVU3" s="218"/>
      <c r="JVV3" s="218"/>
      <c r="JVW3" s="218"/>
      <c r="JVX3" s="218"/>
      <c r="JVY3" s="218"/>
      <c r="JVZ3" s="218"/>
      <c r="JWA3" s="218"/>
      <c r="JWB3" s="218"/>
      <c r="JWC3" s="218"/>
      <c r="JWD3" s="218"/>
      <c r="JWE3" s="218"/>
      <c r="JWF3" s="218"/>
      <c r="JWG3" s="218"/>
      <c r="JWH3" s="218"/>
      <c r="JWI3" s="218"/>
      <c r="JWJ3" s="218"/>
      <c r="JWK3" s="218"/>
      <c r="JWL3" s="218"/>
      <c r="JWM3" s="218"/>
      <c r="JWN3" s="218"/>
      <c r="JWO3" s="218"/>
      <c r="JWP3" s="218"/>
      <c r="JWQ3" s="218"/>
      <c r="JWR3" s="218"/>
      <c r="JWS3" s="218"/>
      <c r="JWT3" s="218"/>
      <c r="JWU3" s="218"/>
      <c r="JWV3" s="218"/>
      <c r="JWW3" s="218"/>
      <c r="JWX3" s="218"/>
      <c r="JWY3" s="218"/>
      <c r="JWZ3" s="218"/>
      <c r="JXA3" s="218"/>
      <c r="JXB3" s="218"/>
      <c r="JXC3" s="218"/>
      <c r="JXD3" s="218"/>
      <c r="JXE3" s="218"/>
      <c r="JXF3" s="218"/>
      <c r="JXG3" s="218"/>
      <c r="JXH3" s="218"/>
      <c r="JXI3" s="218"/>
      <c r="JXJ3" s="218"/>
      <c r="JXK3" s="218"/>
      <c r="JXL3" s="218"/>
      <c r="JXM3" s="218"/>
      <c r="JXN3" s="218"/>
      <c r="JXO3" s="218"/>
      <c r="JXP3" s="218"/>
      <c r="JXQ3" s="218"/>
      <c r="JXR3" s="218"/>
      <c r="JXS3" s="218"/>
      <c r="JXT3" s="218"/>
      <c r="JXU3" s="218"/>
      <c r="JXV3" s="218"/>
      <c r="JXW3" s="218"/>
      <c r="JXX3" s="218"/>
      <c r="JXY3" s="218"/>
      <c r="JXZ3" s="218"/>
      <c r="JYA3" s="218"/>
      <c r="JYB3" s="218"/>
      <c r="JYC3" s="218"/>
      <c r="JYD3" s="218"/>
      <c r="JYE3" s="218"/>
      <c r="JYF3" s="218"/>
      <c r="JYG3" s="218"/>
      <c r="JYH3" s="218"/>
      <c r="JYI3" s="218"/>
      <c r="JYJ3" s="218"/>
      <c r="JYK3" s="218"/>
      <c r="JYL3" s="218"/>
      <c r="JYM3" s="218"/>
      <c r="JYN3" s="218"/>
      <c r="JYO3" s="218"/>
      <c r="JYP3" s="218"/>
      <c r="JYQ3" s="218"/>
      <c r="JYR3" s="218"/>
      <c r="JYS3" s="218"/>
      <c r="JYT3" s="218"/>
      <c r="JYU3" s="218"/>
      <c r="JYV3" s="218"/>
      <c r="JYW3" s="218"/>
      <c r="JYX3" s="218"/>
      <c r="JYY3" s="218"/>
      <c r="JYZ3" s="218"/>
      <c r="JZA3" s="218"/>
      <c r="JZB3" s="218"/>
      <c r="JZC3" s="218"/>
      <c r="JZD3" s="218"/>
      <c r="JZE3" s="218"/>
      <c r="JZF3" s="218"/>
      <c r="JZG3" s="218"/>
      <c r="JZH3" s="218"/>
      <c r="JZI3" s="218"/>
      <c r="JZJ3" s="218"/>
      <c r="JZK3" s="218"/>
      <c r="JZL3" s="218"/>
      <c r="JZM3" s="218"/>
      <c r="JZN3" s="218"/>
      <c r="JZO3" s="218"/>
      <c r="JZP3" s="218"/>
      <c r="JZQ3" s="218"/>
      <c r="JZR3" s="218"/>
      <c r="JZS3" s="218"/>
      <c r="JZT3" s="218"/>
      <c r="JZU3" s="218"/>
      <c r="JZV3" s="218"/>
      <c r="JZW3" s="218"/>
      <c r="JZX3" s="218"/>
      <c r="JZY3" s="218"/>
      <c r="JZZ3" s="218"/>
      <c r="KAA3" s="218"/>
      <c r="KAB3" s="218"/>
      <c r="KAC3" s="218"/>
      <c r="KAD3" s="218"/>
      <c r="KAE3" s="218"/>
      <c r="KAF3" s="218"/>
      <c r="KAG3" s="218"/>
      <c r="KAH3" s="218"/>
      <c r="KAI3" s="218"/>
      <c r="KAJ3" s="218"/>
      <c r="KAK3" s="218"/>
      <c r="KAL3" s="218"/>
      <c r="KAM3" s="218"/>
      <c r="KAN3" s="218"/>
      <c r="KAO3" s="218"/>
      <c r="KAP3" s="218"/>
      <c r="KAQ3" s="218"/>
      <c r="KAR3" s="218"/>
      <c r="KAS3" s="218"/>
      <c r="KAT3" s="218"/>
      <c r="KAU3" s="218"/>
      <c r="KAV3" s="218"/>
      <c r="KAW3" s="218"/>
      <c r="KAX3" s="218"/>
      <c r="KAY3" s="218"/>
      <c r="KAZ3" s="218"/>
      <c r="KBA3" s="218"/>
      <c r="KBB3" s="218"/>
      <c r="KBC3" s="218"/>
      <c r="KBD3" s="218"/>
      <c r="KBE3" s="218"/>
      <c r="KBF3" s="218"/>
      <c r="KBG3" s="218"/>
      <c r="KBH3" s="218"/>
      <c r="KBI3" s="218"/>
      <c r="KBJ3" s="218"/>
      <c r="KBK3" s="218"/>
      <c r="KBL3" s="218"/>
      <c r="KBM3" s="218"/>
      <c r="KBN3" s="218"/>
      <c r="KBO3" s="218"/>
      <c r="KBP3" s="218"/>
      <c r="KBQ3" s="218"/>
      <c r="KBR3" s="218"/>
      <c r="KBS3" s="218"/>
      <c r="KBT3" s="218"/>
      <c r="KBU3" s="218"/>
      <c r="KBV3" s="218"/>
      <c r="KBW3" s="218"/>
      <c r="KBX3" s="218"/>
      <c r="KBY3" s="218"/>
      <c r="KBZ3" s="218"/>
      <c r="KCA3" s="218"/>
      <c r="KCB3" s="218"/>
      <c r="KCC3" s="218"/>
      <c r="KCD3" s="218"/>
      <c r="KCE3" s="218"/>
      <c r="KCF3" s="218"/>
      <c r="KCG3" s="218"/>
      <c r="KCH3" s="218"/>
      <c r="KCI3" s="218"/>
      <c r="KCJ3" s="218"/>
      <c r="KCK3" s="218"/>
      <c r="KCL3" s="218"/>
      <c r="KCM3" s="218"/>
      <c r="KCN3" s="218"/>
      <c r="KCO3" s="218"/>
      <c r="KCP3" s="218"/>
      <c r="KCQ3" s="218"/>
      <c r="KCR3" s="218"/>
      <c r="KCS3" s="218"/>
      <c r="KCT3" s="218"/>
      <c r="KCU3" s="218"/>
      <c r="KCV3" s="218"/>
      <c r="KCW3" s="218"/>
      <c r="KCX3" s="218"/>
      <c r="KCY3" s="218"/>
      <c r="KCZ3" s="218"/>
      <c r="KDA3" s="218"/>
      <c r="KDB3" s="218"/>
      <c r="KDC3" s="218"/>
      <c r="KDD3" s="218"/>
      <c r="KDE3" s="218"/>
      <c r="KDF3" s="218"/>
      <c r="KDG3" s="218"/>
      <c r="KDH3" s="218"/>
      <c r="KDI3" s="218"/>
      <c r="KDJ3" s="218"/>
      <c r="KDK3" s="218"/>
      <c r="KDL3" s="218"/>
      <c r="KDM3" s="218"/>
      <c r="KDN3" s="218"/>
      <c r="KDO3" s="218"/>
      <c r="KDP3" s="218"/>
      <c r="KDQ3" s="218"/>
      <c r="KDR3" s="218"/>
      <c r="KDS3" s="218"/>
      <c r="KDT3" s="218"/>
      <c r="KDU3" s="218"/>
      <c r="KDV3" s="218"/>
      <c r="KDW3" s="218"/>
      <c r="KDX3" s="218"/>
      <c r="KDY3" s="218"/>
      <c r="KDZ3" s="218"/>
      <c r="KEA3" s="218"/>
      <c r="KEB3" s="218"/>
      <c r="KEC3" s="218"/>
      <c r="KED3" s="218"/>
      <c r="KEE3" s="218"/>
      <c r="KEF3" s="218"/>
      <c r="KEG3" s="218"/>
      <c r="KEH3" s="218"/>
      <c r="KEI3" s="218"/>
      <c r="KEJ3" s="218"/>
      <c r="KEK3" s="218"/>
      <c r="KEL3" s="218"/>
      <c r="KEM3" s="218"/>
      <c r="KEN3" s="218"/>
      <c r="KEO3" s="218"/>
      <c r="KEP3" s="218"/>
      <c r="KEQ3" s="218"/>
      <c r="KER3" s="218"/>
      <c r="KES3" s="218"/>
      <c r="KET3" s="218"/>
      <c r="KEU3" s="218"/>
      <c r="KEV3" s="218"/>
      <c r="KEW3" s="218"/>
      <c r="KEX3" s="218"/>
      <c r="KEY3" s="218"/>
      <c r="KEZ3" s="218"/>
      <c r="KFA3" s="218"/>
      <c r="KFB3" s="218"/>
      <c r="KFC3" s="218"/>
      <c r="KFD3" s="218"/>
      <c r="KFE3" s="218"/>
      <c r="KFF3" s="218"/>
      <c r="KFG3" s="218"/>
      <c r="KFH3" s="218"/>
      <c r="KFI3" s="218"/>
      <c r="KFJ3" s="218"/>
      <c r="KFK3" s="218"/>
      <c r="KFL3" s="218"/>
      <c r="KFM3" s="218"/>
      <c r="KFN3" s="218"/>
      <c r="KFO3" s="218"/>
      <c r="KFP3" s="218"/>
      <c r="KFQ3" s="218"/>
      <c r="KFR3" s="218"/>
      <c r="KFS3" s="218"/>
      <c r="KFT3" s="218"/>
      <c r="KFU3" s="218"/>
      <c r="KFV3" s="218"/>
      <c r="KFW3" s="218"/>
      <c r="KFX3" s="218"/>
      <c r="KFY3" s="218"/>
      <c r="KFZ3" s="218"/>
      <c r="KGA3" s="218"/>
      <c r="KGB3" s="218"/>
      <c r="KGC3" s="218"/>
      <c r="KGD3" s="218"/>
      <c r="KGE3" s="218"/>
      <c r="KGF3" s="218"/>
      <c r="KGG3" s="218"/>
      <c r="KGH3" s="218"/>
      <c r="KGI3" s="218"/>
      <c r="KGJ3" s="218"/>
      <c r="KGK3" s="218"/>
      <c r="KGL3" s="218"/>
      <c r="KGM3" s="218"/>
      <c r="KGN3" s="218"/>
      <c r="KGO3" s="218"/>
      <c r="KGP3" s="218"/>
      <c r="KGQ3" s="218"/>
      <c r="KGR3" s="218"/>
      <c r="KGS3" s="218"/>
      <c r="KGT3" s="218"/>
      <c r="KGU3" s="218"/>
      <c r="KGV3" s="218"/>
      <c r="KGW3" s="218"/>
      <c r="KGX3" s="218"/>
      <c r="KGY3" s="218"/>
      <c r="KGZ3" s="218"/>
      <c r="KHA3" s="218"/>
      <c r="KHB3" s="218"/>
      <c r="KHC3" s="218"/>
      <c r="KHD3" s="218"/>
      <c r="KHE3" s="218"/>
      <c r="KHF3" s="218"/>
      <c r="KHG3" s="218"/>
      <c r="KHH3" s="218"/>
      <c r="KHI3" s="218"/>
      <c r="KHJ3" s="218"/>
      <c r="KHK3" s="218"/>
      <c r="KHL3" s="218"/>
      <c r="KHM3" s="218"/>
      <c r="KHN3" s="218"/>
      <c r="KHO3" s="218"/>
      <c r="KHP3" s="218"/>
      <c r="KHQ3" s="218"/>
      <c r="KHR3" s="218"/>
      <c r="KHS3" s="218"/>
      <c r="KHT3" s="218"/>
      <c r="KHU3" s="218"/>
      <c r="KHV3" s="218"/>
      <c r="KHW3" s="218"/>
      <c r="KHX3" s="218"/>
      <c r="KHY3" s="218"/>
      <c r="KHZ3" s="218"/>
      <c r="KIA3" s="218"/>
      <c r="KIB3" s="218"/>
      <c r="KIC3" s="218"/>
      <c r="KID3" s="218"/>
      <c r="KIE3" s="218"/>
      <c r="KIF3" s="218"/>
      <c r="KIG3" s="218"/>
      <c r="KIH3" s="218"/>
      <c r="KII3" s="218"/>
      <c r="KIJ3" s="218"/>
      <c r="KIK3" s="218"/>
      <c r="KIL3" s="218"/>
      <c r="KIM3" s="218"/>
      <c r="KIN3" s="218"/>
      <c r="KIO3" s="218"/>
      <c r="KIP3" s="218"/>
      <c r="KIQ3" s="218"/>
      <c r="KIR3" s="218"/>
      <c r="KIS3" s="218"/>
      <c r="KIT3" s="218"/>
      <c r="KIU3" s="218"/>
      <c r="KIV3" s="218"/>
      <c r="KIW3" s="218"/>
      <c r="KIX3" s="218"/>
      <c r="KIY3" s="218"/>
      <c r="KIZ3" s="218"/>
      <c r="KJA3" s="218"/>
      <c r="KJB3" s="218"/>
      <c r="KJC3" s="218"/>
      <c r="KJD3" s="218"/>
      <c r="KJE3" s="218"/>
      <c r="KJF3" s="218"/>
      <c r="KJG3" s="218"/>
      <c r="KJH3" s="218"/>
      <c r="KJI3" s="218"/>
      <c r="KJJ3" s="218"/>
      <c r="KJK3" s="218"/>
      <c r="KJL3" s="218"/>
      <c r="KJM3" s="218"/>
      <c r="KJN3" s="218"/>
      <c r="KJO3" s="218"/>
      <c r="KJP3" s="218"/>
      <c r="KJQ3" s="218"/>
      <c r="KJR3" s="218"/>
      <c r="KJS3" s="218"/>
      <c r="KJT3" s="218"/>
      <c r="KJU3" s="218"/>
      <c r="KJV3" s="218"/>
      <c r="KJW3" s="218"/>
      <c r="KJX3" s="218"/>
      <c r="KJY3" s="218"/>
      <c r="KJZ3" s="218"/>
      <c r="KKA3" s="218"/>
      <c r="KKB3" s="218"/>
      <c r="KKC3" s="218"/>
      <c r="KKD3" s="218"/>
      <c r="KKE3" s="218"/>
      <c r="KKF3" s="218"/>
      <c r="KKG3" s="218"/>
      <c r="KKH3" s="218"/>
      <c r="KKI3" s="218"/>
      <c r="KKJ3" s="218"/>
      <c r="KKK3" s="218"/>
      <c r="KKL3" s="218"/>
      <c r="KKM3" s="218"/>
      <c r="KKN3" s="218"/>
      <c r="KKO3" s="218"/>
      <c r="KKP3" s="218"/>
      <c r="KKQ3" s="218"/>
      <c r="KKR3" s="218"/>
      <c r="KKS3" s="218"/>
      <c r="KKT3" s="218"/>
      <c r="KKU3" s="218"/>
      <c r="KKV3" s="218"/>
      <c r="KKW3" s="218"/>
      <c r="KKX3" s="218"/>
      <c r="KKY3" s="218"/>
      <c r="KKZ3" s="218"/>
      <c r="KLA3" s="218"/>
      <c r="KLB3" s="218"/>
      <c r="KLC3" s="218"/>
      <c r="KLD3" s="218"/>
      <c r="KLE3" s="218"/>
      <c r="KLF3" s="218"/>
      <c r="KLG3" s="218"/>
      <c r="KLH3" s="218"/>
      <c r="KLI3" s="218"/>
      <c r="KLJ3" s="218"/>
      <c r="KLK3" s="218"/>
      <c r="KLL3" s="218"/>
      <c r="KLM3" s="218"/>
      <c r="KLN3" s="218"/>
      <c r="KLO3" s="218"/>
      <c r="KLP3" s="218"/>
      <c r="KLQ3" s="218"/>
      <c r="KLR3" s="218"/>
      <c r="KLS3" s="218"/>
      <c r="KLT3" s="218"/>
      <c r="KLU3" s="218"/>
      <c r="KLV3" s="218"/>
      <c r="KLW3" s="218"/>
      <c r="KLX3" s="218"/>
      <c r="KLY3" s="218"/>
      <c r="KLZ3" s="218"/>
      <c r="KMA3" s="218"/>
      <c r="KMB3" s="218"/>
      <c r="KMC3" s="218"/>
      <c r="KMD3" s="218"/>
      <c r="KME3" s="218"/>
      <c r="KMF3" s="218"/>
      <c r="KMG3" s="218"/>
      <c r="KMH3" s="218"/>
      <c r="KMI3" s="218"/>
      <c r="KMJ3" s="218"/>
      <c r="KMK3" s="218"/>
      <c r="KML3" s="218"/>
      <c r="KMM3" s="218"/>
      <c r="KMN3" s="218"/>
      <c r="KMO3" s="218"/>
      <c r="KMP3" s="218"/>
      <c r="KMQ3" s="218"/>
      <c r="KMR3" s="218"/>
      <c r="KMS3" s="218"/>
      <c r="KMT3" s="218"/>
      <c r="KMU3" s="218"/>
      <c r="KMV3" s="218"/>
      <c r="KMW3" s="218"/>
      <c r="KMX3" s="218"/>
      <c r="KMY3" s="218"/>
      <c r="KMZ3" s="218"/>
      <c r="KNA3" s="218"/>
      <c r="KNB3" s="218"/>
      <c r="KNC3" s="218"/>
      <c r="KND3" s="218"/>
      <c r="KNE3" s="218"/>
      <c r="KNF3" s="218"/>
      <c r="KNG3" s="218"/>
      <c r="KNH3" s="218"/>
      <c r="KNI3" s="218"/>
      <c r="KNJ3" s="218"/>
      <c r="KNK3" s="218"/>
      <c r="KNL3" s="218"/>
      <c r="KNM3" s="218"/>
      <c r="KNN3" s="218"/>
      <c r="KNO3" s="218"/>
      <c r="KNP3" s="218"/>
      <c r="KNQ3" s="218"/>
      <c r="KNR3" s="218"/>
      <c r="KNS3" s="218"/>
      <c r="KNT3" s="218"/>
      <c r="KNU3" s="218"/>
      <c r="KNV3" s="218"/>
      <c r="KNW3" s="218"/>
      <c r="KNX3" s="218"/>
      <c r="KNY3" s="218"/>
      <c r="KNZ3" s="218"/>
      <c r="KOA3" s="218"/>
      <c r="KOB3" s="218"/>
      <c r="KOC3" s="218"/>
      <c r="KOD3" s="218"/>
      <c r="KOE3" s="218"/>
      <c r="KOF3" s="218"/>
      <c r="KOG3" s="218"/>
      <c r="KOH3" s="218"/>
      <c r="KOI3" s="218"/>
      <c r="KOJ3" s="218"/>
      <c r="KOK3" s="218"/>
      <c r="KOL3" s="218"/>
      <c r="KOM3" s="218"/>
      <c r="KON3" s="218"/>
      <c r="KOO3" s="218"/>
      <c r="KOP3" s="218"/>
      <c r="KOQ3" s="218"/>
      <c r="KOR3" s="218"/>
      <c r="KOS3" s="218"/>
      <c r="KOT3" s="218"/>
      <c r="KOU3" s="218"/>
      <c r="KOV3" s="218"/>
      <c r="KOW3" s="218"/>
      <c r="KOX3" s="218"/>
      <c r="KOY3" s="218"/>
      <c r="KOZ3" s="218"/>
      <c r="KPA3" s="218"/>
      <c r="KPB3" s="218"/>
      <c r="KPC3" s="218"/>
      <c r="KPD3" s="218"/>
      <c r="KPE3" s="218"/>
      <c r="KPF3" s="218"/>
      <c r="KPG3" s="218"/>
      <c r="KPH3" s="218"/>
      <c r="KPI3" s="218"/>
      <c r="KPJ3" s="218"/>
      <c r="KPK3" s="218"/>
      <c r="KPL3" s="218"/>
      <c r="KPM3" s="218"/>
      <c r="KPN3" s="218"/>
      <c r="KPO3" s="218"/>
      <c r="KPP3" s="218"/>
      <c r="KPQ3" s="218"/>
      <c r="KPR3" s="218"/>
      <c r="KPS3" s="218"/>
      <c r="KPT3" s="218"/>
      <c r="KPU3" s="218"/>
      <c r="KPV3" s="218"/>
      <c r="KPW3" s="218"/>
      <c r="KPX3" s="218"/>
      <c r="KPY3" s="218"/>
      <c r="KPZ3" s="218"/>
      <c r="KQA3" s="218"/>
      <c r="KQB3" s="218"/>
      <c r="KQC3" s="218"/>
      <c r="KQD3" s="218"/>
      <c r="KQE3" s="218"/>
      <c r="KQF3" s="218"/>
      <c r="KQG3" s="218"/>
      <c r="KQH3" s="218"/>
      <c r="KQI3" s="218"/>
      <c r="KQJ3" s="218"/>
      <c r="KQK3" s="218"/>
      <c r="KQL3" s="218"/>
      <c r="KQM3" s="218"/>
      <c r="KQN3" s="218"/>
      <c r="KQO3" s="218"/>
      <c r="KQP3" s="218"/>
      <c r="KQQ3" s="218"/>
      <c r="KQR3" s="218"/>
      <c r="KQS3" s="218"/>
      <c r="KQT3" s="218"/>
      <c r="KQU3" s="218"/>
      <c r="KQV3" s="218"/>
      <c r="KQW3" s="218"/>
      <c r="KQX3" s="218"/>
      <c r="KQY3" s="218"/>
      <c r="KQZ3" s="218"/>
      <c r="KRA3" s="218"/>
      <c r="KRB3" s="218"/>
      <c r="KRC3" s="218"/>
      <c r="KRD3" s="218"/>
      <c r="KRE3" s="218"/>
      <c r="KRF3" s="218"/>
      <c r="KRG3" s="218"/>
      <c r="KRH3" s="218"/>
      <c r="KRI3" s="218"/>
      <c r="KRJ3" s="218"/>
      <c r="KRK3" s="218"/>
      <c r="KRL3" s="218"/>
      <c r="KRM3" s="218"/>
      <c r="KRN3" s="218"/>
      <c r="KRO3" s="218"/>
      <c r="KRP3" s="218"/>
      <c r="KRQ3" s="218"/>
      <c r="KRR3" s="218"/>
      <c r="KRS3" s="218"/>
      <c r="KRT3" s="218"/>
      <c r="KRU3" s="218"/>
      <c r="KRV3" s="218"/>
      <c r="KRW3" s="218"/>
      <c r="KRX3" s="218"/>
      <c r="KRY3" s="218"/>
      <c r="KRZ3" s="218"/>
      <c r="KSA3" s="218"/>
      <c r="KSB3" s="218"/>
      <c r="KSC3" s="218"/>
      <c r="KSD3" s="218"/>
      <c r="KSE3" s="218"/>
      <c r="KSF3" s="218"/>
      <c r="KSG3" s="218"/>
      <c r="KSH3" s="218"/>
      <c r="KSI3" s="218"/>
      <c r="KSJ3" s="218"/>
      <c r="KSK3" s="218"/>
      <c r="KSL3" s="218"/>
      <c r="KSM3" s="218"/>
      <c r="KSN3" s="218"/>
      <c r="KSO3" s="218"/>
      <c r="KSP3" s="218"/>
      <c r="KSQ3" s="218"/>
      <c r="KSR3" s="218"/>
      <c r="KSS3" s="218"/>
      <c r="KST3" s="218"/>
      <c r="KSU3" s="218"/>
      <c r="KSV3" s="218"/>
      <c r="KSW3" s="218"/>
      <c r="KSX3" s="218"/>
      <c r="KSY3" s="218"/>
      <c r="KSZ3" s="218"/>
      <c r="KTA3" s="218"/>
      <c r="KTB3" s="218"/>
      <c r="KTC3" s="218"/>
      <c r="KTD3" s="218"/>
      <c r="KTE3" s="218"/>
      <c r="KTF3" s="218"/>
      <c r="KTG3" s="218"/>
      <c r="KTH3" s="218"/>
      <c r="KTI3" s="218"/>
      <c r="KTJ3" s="218"/>
      <c r="KTK3" s="218"/>
      <c r="KTL3" s="218"/>
      <c r="KTM3" s="218"/>
      <c r="KTN3" s="218"/>
      <c r="KTO3" s="218"/>
      <c r="KTP3" s="218"/>
      <c r="KTQ3" s="218"/>
      <c r="KTR3" s="218"/>
      <c r="KTS3" s="218"/>
      <c r="KTT3" s="218"/>
      <c r="KTU3" s="218"/>
      <c r="KTV3" s="218"/>
      <c r="KTW3" s="218"/>
      <c r="KTX3" s="218"/>
      <c r="KTY3" s="218"/>
      <c r="KTZ3" s="218"/>
      <c r="KUA3" s="218"/>
      <c r="KUB3" s="218"/>
      <c r="KUC3" s="218"/>
      <c r="KUD3" s="218"/>
      <c r="KUE3" s="218"/>
      <c r="KUF3" s="218"/>
      <c r="KUG3" s="218"/>
      <c r="KUH3" s="218"/>
      <c r="KUI3" s="218"/>
      <c r="KUJ3" s="218"/>
      <c r="KUK3" s="218"/>
      <c r="KUL3" s="218"/>
      <c r="KUM3" s="218"/>
      <c r="KUN3" s="218"/>
      <c r="KUO3" s="218"/>
      <c r="KUP3" s="218"/>
      <c r="KUQ3" s="218"/>
      <c r="KUR3" s="218"/>
      <c r="KUS3" s="218"/>
      <c r="KUT3" s="218"/>
      <c r="KUU3" s="218"/>
      <c r="KUV3" s="218"/>
      <c r="KUW3" s="218"/>
      <c r="KUX3" s="218"/>
      <c r="KUY3" s="218"/>
      <c r="KUZ3" s="218"/>
      <c r="KVA3" s="218"/>
      <c r="KVB3" s="218"/>
      <c r="KVC3" s="218"/>
      <c r="KVD3" s="218"/>
      <c r="KVE3" s="218"/>
      <c r="KVF3" s="218"/>
      <c r="KVG3" s="218"/>
      <c r="KVH3" s="218"/>
      <c r="KVI3" s="218"/>
      <c r="KVJ3" s="218"/>
      <c r="KVK3" s="218"/>
      <c r="KVL3" s="218"/>
      <c r="KVM3" s="218"/>
      <c r="KVN3" s="218"/>
      <c r="KVO3" s="218"/>
      <c r="KVP3" s="218"/>
      <c r="KVQ3" s="218"/>
      <c r="KVR3" s="218"/>
      <c r="KVS3" s="218"/>
      <c r="KVT3" s="218"/>
      <c r="KVU3" s="218"/>
      <c r="KVV3" s="218"/>
      <c r="KVW3" s="218"/>
      <c r="KVX3" s="218"/>
      <c r="KVY3" s="218"/>
      <c r="KVZ3" s="218"/>
      <c r="KWA3" s="218"/>
      <c r="KWB3" s="218"/>
      <c r="KWC3" s="218"/>
      <c r="KWD3" s="218"/>
      <c r="KWE3" s="218"/>
      <c r="KWF3" s="218"/>
      <c r="KWG3" s="218"/>
      <c r="KWH3" s="218"/>
      <c r="KWI3" s="218"/>
      <c r="KWJ3" s="218"/>
      <c r="KWK3" s="218"/>
      <c r="KWL3" s="218"/>
      <c r="KWM3" s="218"/>
      <c r="KWN3" s="218"/>
      <c r="KWO3" s="218"/>
      <c r="KWP3" s="218"/>
      <c r="KWQ3" s="218"/>
      <c r="KWR3" s="218"/>
      <c r="KWS3" s="218"/>
      <c r="KWT3" s="218"/>
      <c r="KWU3" s="218"/>
      <c r="KWV3" s="218"/>
      <c r="KWW3" s="218"/>
      <c r="KWX3" s="218"/>
      <c r="KWY3" s="218"/>
      <c r="KWZ3" s="218"/>
      <c r="KXA3" s="218"/>
      <c r="KXB3" s="218"/>
      <c r="KXC3" s="218"/>
      <c r="KXD3" s="218"/>
      <c r="KXE3" s="218"/>
      <c r="KXF3" s="218"/>
      <c r="KXG3" s="218"/>
      <c r="KXH3" s="218"/>
      <c r="KXI3" s="218"/>
      <c r="KXJ3" s="218"/>
      <c r="KXK3" s="218"/>
      <c r="KXL3" s="218"/>
      <c r="KXM3" s="218"/>
      <c r="KXN3" s="218"/>
      <c r="KXO3" s="218"/>
      <c r="KXP3" s="218"/>
      <c r="KXQ3" s="218"/>
      <c r="KXR3" s="218"/>
      <c r="KXS3" s="218"/>
      <c r="KXT3" s="218"/>
      <c r="KXU3" s="218"/>
      <c r="KXV3" s="218"/>
      <c r="KXW3" s="218"/>
      <c r="KXX3" s="218"/>
      <c r="KXY3" s="218"/>
      <c r="KXZ3" s="218"/>
      <c r="KYA3" s="218"/>
      <c r="KYB3" s="218"/>
      <c r="KYC3" s="218"/>
      <c r="KYD3" s="218"/>
      <c r="KYE3" s="218"/>
      <c r="KYF3" s="218"/>
      <c r="KYG3" s="218"/>
      <c r="KYH3" s="218"/>
      <c r="KYI3" s="218"/>
      <c r="KYJ3" s="218"/>
      <c r="KYK3" s="218"/>
      <c r="KYL3" s="218"/>
      <c r="KYM3" s="218"/>
      <c r="KYN3" s="218"/>
      <c r="KYO3" s="218"/>
      <c r="KYP3" s="218"/>
      <c r="KYQ3" s="218"/>
      <c r="KYR3" s="218"/>
      <c r="KYS3" s="218"/>
      <c r="KYT3" s="218"/>
      <c r="KYU3" s="218"/>
      <c r="KYV3" s="218"/>
      <c r="KYW3" s="218"/>
      <c r="KYX3" s="218"/>
      <c r="KYY3" s="218"/>
      <c r="KYZ3" s="218"/>
      <c r="KZA3" s="218"/>
      <c r="KZB3" s="218"/>
      <c r="KZC3" s="218"/>
      <c r="KZD3" s="218"/>
      <c r="KZE3" s="218"/>
      <c r="KZF3" s="218"/>
      <c r="KZG3" s="218"/>
      <c r="KZH3" s="218"/>
      <c r="KZI3" s="218"/>
      <c r="KZJ3" s="218"/>
      <c r="KZK3" s="218"/>
      <c r="KZL3" s="218"/>
      <c r="KZM3" s="218"/>
      <c r="KZN3" s="218"/>
      <c r="KZO3" s="218"/>
      <c r="KZP3" s="218"/>
      <c r="KZQ3" s="218"/>
      <c r="KZR3" s="218"/>
      <c r="KZS3" s="218"/>
      <c r="KZT3" s="218"/>
      <c r="KZU3" s="218"/>
      <c r="KZV3" s="218"/>
      <c r="KZW3" s="218"/>
      <c r="KZX3" s="218"/>
      <c r="KZY3" s="218"/>
      <c r="KZZ3" s="218"/>
      <c r="LAA3" s="218"/>
      <c r="LAB3" s="218"/>
      <c r="LAC3" s="218"/>
      <c r="LAD3" s="218"/>
      <c r="LAE3" s="218"/>
      <c r="LAF3" s="218"/>
      <c r="LAG3" s="218"/>
      <c r="LAH3" s="218"/>
      <c r="LAI3" s="218"/>
      <c r="LAJ3" s="218"/>
      <c r="LAK3" s="218"/>
      <c r="LAL3" s="218"/>
      <c r="LAM3" s="218"/>
      <c r="LAN3" s="218"/>
      <c r="LAO3" s="218"/>
      <c r="LAP3" s="218"/>
      <c r="LAQ3" s="218"/>
      <c r="LAR3" s="218"/>
      <c r="LAS3" s="218"/>
      <c r="LAT3" s="218"/>
      <c r="LAU3" s="218"/>
      <c r="LAV3" s="218"/>
      <c r="LAW3" s="218"/>
      <c r="LAX3" s="218"/>
      <c r="LAY3" s="218"/>
      <c r="LAZ3" s="218"/>
      <c r="LBA3" s="218"/>
      <c r="LBB3" s="218"/>
      <c r="LBC3" s="218"/>
      <c r="LBD3" s="218"/>
      <c r="LBE3" s="218"/>
      <c r="LBF3" s="218"/>
      <c r="LBG3" s="218"/>
      <c r="LBH3" s="218"/>
      <c r="LBI3" s="218"/>
      <c r="LBJ3" s="218"/>
      <c r="LBK3" s="218"/>
      <c r="LBL3" s="218"/>
      <c r="LBM3" s="218"/>
      <c r="LBN3" s="218"/>
      <c r="LBO3" s="218"/>
      <c r="LBP3" s="218"/>
      <c r="LBQ3" s="218"/>
      <c r="LBR3" s="218"/>
      <c r="LBS3" s="218"/>
      <c r="LBT3" s="218"/>
      <c r="LBU3" s="218"/>
      <c r="LBV3" s="218"/>
      <c r="LBW3" s="218"/>
      <c r="LBX3" s="218"/>
      <c r="LBY3" s="218"/>
      <c r="LBZ3" s="218"/>
      <c r="LCA3" s="218"/>
      <c r="LCB3" s="218"/>
      <c r="LCC3" s="218"/>
      <c r="LCD3" s="218"/>
      <c r="LCE3" s="218"/>
      <c r="LCF3" s="218"/>
      <c r="LCG3" s="218"/>
      <c r="LCH3" s="218"/>
      <c r="LCI3" s="218"/>
      <c r="LCJ3" s="218"/>
      <c r="LCK3" s="218"/>
      <c r="LCL3" s="218"/>
      <c r="LCM3" s="218"/>
      <c r="LCN3" s="218"/>
      <c r="LCO3" s="218"/>
      <c r="LCP3" s="218"/>
      <c r="LCQ3" s="218"/>
      <c r="LCR3" s="218"/>
      <c r="LCS3" s="218"/>
      <c r="LCT3" s="218"/>
      <c r="LCU3" s="218"/>
      <c r="LCV3" s="218"/>
      <c r="LCW3" s="218"/>
      <c r="LCX3" s="218"/>
      <c r="LCY3" s="218"/>
      <c r="LCZ3" s="218"/>
      <c r="LDA3" s="218"/>
      <c r="LDB3" s="218"/>
      <c r="LDC3" s="218"/>
      <c r="LDD3" s="218"/>
      <c r="LDE3" s="218"/>
      <c r="LDF3" s="218"/>
      <c r="LDG3" s="218"/>
      <c r="LDH3" s="218"/>
      <c r="LDI3" s="218"/>
      <c r="LDJ3" s="218"/>
      <c r="LDK3" s="218"/>
      <c r="LDL3" s="218"/>
      <c r="LDM3" s="218"/>
      <c r="LDN3" s="218"/>
      <c r="LDO3" s="218"/>
      <c r="LDP3" s="218"/>
      <c r="LDQ3" s="218"/>
      <c r="LDR3" s="218"/>
      <c r="LDS3" s="218"/>
      <c r="LDT3" s="218"/>
      <c r="LDU3" s="218"/>
      <c r="LDV3" s="218"/>
      <c r="LDW3" s="218"/>
      <c r="LDX3" s="218"/>
      <c r="LDY3" s="218"/>
      <c r="LDZ3" s="218"/>
      <c r="LEA3" s="218"/>
      <c r="LEB3" s="218"/>
      <c r="LEC3" s="218"/>
      <c r="LED3" s="218"/>
      <c r="LEE3" s="218"/>
      <c r="LEF3" s="218"/>
      <c r="LEG3" s="218"/>
      <c r="LEH3" s="218"/>
      <c r="LEI3" s="218"/>
      <c r="LEJ3" s="218"/>
      <c r="LEK3" s="218"/>
      <c r="LEL3" s="218"/>
      <c r="LEM3" s="218"/>
      <c r="LEN3" s="218"/>
      <c r="LEO3" s="218"/>
      <c r="LEP3" s="218"/>
      <c r="LEQ3" s="218"/>
      <c r="LER3" s="218"/>
      <c r="LES3" s="218"/>
      <c r="LET3" s="218"/>
      <c r="LEU3" s="218"/>
      <c r="LEV3" s="218"/>
      <c r="LEW3" s="218"/>
      <c r="LEX3" s="218"/>
      <c r="LEY3" s="218"/>
      <c r="LEZ3" s="218"/>
      <c r="LFA3" s="218"/>
      <c r="LFB3" s="218"/>
      <c r="LFC3" s="218"/>
      <c r="LFD3" s="218"/>
      <c r="LFE3" s="218"/>
      <c r="LFF3" s="218"/>
      <c r="LFG3" s="218"/>
      <c r="LFH3" s="218"/>
      <c r="LFI3" s="218"/>
      <c r="LFJ3" s="218"/>
      <c r="LFK3" s="218"/>
      <c r="LFL3" s="218"/>
      <c r="LFM3" s="218"/>
      <c r="LFN3" s="218"/>
      <c r="LFO3" s="218"/>
      <c r="LFP3" s="218"/>
      <c r="LFQ3" s="218"/>
      <c r="LFR3" s="218"/>
      <c r="LFS3" s="218"/>
      <c r="LFT3" s="218"/>
      <c r="LFU3" s="218"/>
      <c r="LFV3" s="218"/>
      <c r="LFW3" s="218"/>
      <c r="LFX3" s="218"/>
      <c r="LFY3" s="218"/>
      <c r="LFZ3" s="218"/>
      <c r="LGA3" s="218"/>
      <c r="LGB3" s="218"/>
      <c r="LGC3" s="218"/>
      <c r="LGD3" s="218"/>
      <c r="LGE3" s="218"/>
      <c r="LGF3" s="218"/>
      <c r="LGG3" s="218"/>
      <c r="LGH3" s="218"/>
      <c r="LGI3" s="218"/>
      <c r="LGJ3" s="218"/>
      <c r="LGK3" s="218"/>
      <c r="LGL3" s="218"/>
      <c r="LGM3" s="218"/>
      <c r="LGN3" s="218"/>
      <c r="LGO3" s="218"/>
      <c r="LGP3" s="218"/>
      <c r="LGQ3" s="218"/>
      <c r="LGR3" s="218"/>
      <c r="LGS3" s="218"/>
      <c r="LGT3" s="218"/>
      <c r="LGU3" s="218"/>
      <c r="LGV3" s="218"/>
      <c r="LGW3" s="218"/>
      <c r="LGX3" s="218"/>
      <c r="LGY3" s="218"/>
      <c r="LGZ3" s="218"/>
      <c r="LHA3" s="218"/>
      <c r="LHB3" s="218"/>
      <c r="LHC3" s="218"/>
      <c r="LHD3" s="218"/>
      <c r="LHE3" s="218"/>
      <c r="LHF3" s="218"/>
      <c r="LHG3" s="218"/>
      <c r="LHH3" s="218"/>
      <c r="LHI3" s="218"/>
      <c r="LHJ3" s="218"/>
      <c r="LHK3" s="218"/>
      <c r="LHL3" s="218"/>
      <c r="LHM3" s="218"/>
      <c r="LHN3" s="218"/>
      <c r="LHO3" s="218"/>
      <c r="LHP3" s="218"/>
      <c r="LHQ3" s="218"/>
      <c r="LHR3" s="218"/>
      <c r="LHS3" s="218"/>
      <c r="LHT3" s="218"/>
      <c r="LHU3" s="218"/>
      <c r="LHV3" s="218"/>
      <c r="LHW3" s="218"/>
      <c r="LHX3" s="218"/>
      <c r="LHY3" s="218"/>
      <c r="LHZ3" s="218"/>
      <c r="LIA3" s="218"/>
      <c r="LIB3" s="218"/>
      <c r="LIC3" s="218"/>
      <c r="LID3" s="218"/>
      <c r="LIE3" s="218"/>
      <c r="LIF3" s="218"/>
      <c r="LIG3" s="218"/>
      <c r="LIH3" s="218"/>
      <c r="LII3" s="218"/>
      <c r="LIJ3" s="218"/>
      <c r="LIK3" s="218"/>
      <c r="LIL3" s="218"/>
      <c r="LIM3" s="218"/>
      <c r="LIN3" s="218"/>
      <c r="LIO3" s="218"/>
      <c r="LIP3" s="218"/>
      <c r="LIQ3" s="218"/>
      <c r="LIR3" s="218"/>
      <c r="LIS3" s="218"/>
      <c r="LIT3" s="218"/>
      <c r="LIU3" s="218"/>
      <c r="LIV3" s="218"/>
      <c r="LIW3" s="218"/>
      <c r="LIX3" s="218"/>
      <c r="LIY3" s="218"/>
      <c r="LIZ3" s="218"/>
      <c r="LJA3" s="218"/>
      <c r="LJB3" s="218"/>
      <c r="LJC3" s="218"/>
      <c r="LJD3" s="218"/>
      <c r="LJE3" s="218"/>
      <c r="LJF3" s="218"/>
      <c r="LJG3" s="218"/>
      <c r="LJH3" s="218"/>
      <c r="LJI3" s="218"/>
      <c r="LJJ3" s="218"/>
      <c r="LJK3" s="218"/>
      <c r="LJL3" s="218"/>
      <c r="LJM3" s="218"/>
      <c r="LJN3" s="218"/>
      <c r="LJO3" s="218"/>
      <c r="LJP3" s="218"/>
      <c r="LJQ3" s="218"/>
      <c r="LJR3" s="218"/>
      <c r="LJS3" s="218"/>
      <c r="LJT3" s="218"/>
      <c r="LJU3" s="218"/>
      <c r="LJV3" s="218"/>
      <c r="LJW3" s="218"/>
      <c r="LJX3" s="218"/>
      <c r="LJY3" s="218"/>
      <c r="LJZ3" s="218"/>
      <c r="LKA3" s="218"/>
      <c r="LKB3" s="218"/>
      <c r="LKC3" s="218"/>
      <c r="LKD3" s="218"/>
      <c r="LKE3" s="218"/>
      <c r="LKF3" s="218"/>
      <c r="LKG3" s="218"/>
      <c r="LKH3" s="218"/>
      <c r="LKI3" s="218"/>
      <c r="LKJ3" s="218"/>
      <c r="LKK3" s="218"/>
      <c r="LKL3" s="218"/>
      <c r="LKM3" s="218"/>
      <c r="LKN3" s="218"/>
      <c r="LKO3" s="218"/>
      <c r="LKP3" s="218"/>
      <c r="LKQ3" s="218"/>
      <c r="LKR3" s="218"/>
      <c r="LKS3" s="218"/>
      <c r="LKT3" s="218"/>
      <c r="LKU3" s="218"/>
      <c r="LKV3" s="218"/>
      <c r="LKW3" s="218"/>
      <c r="LKX3" s="218"/>
      <c r="LKY3" s="218"/>
      <c r="LKZ3" s="218"/>
      <c r="LLA3" s="218"/>
      <c r="LLB3" s="218"/>
      <c r="LLC3" s="218"/>
      <c r="LLD3" s="218"/>
      <c r="LLE3" s="218"/>
      <c r="LLF3" s="218"/>
      <c r="LLG3" s="218"/>
      <c r="LLH3" s="218"/>
      <c r="LLI3" s="218"/>
      <c r="LLJ3" s="218"/>
      <c r="LLK3" s="218"/>
      <c r="LLL3" s="218"/>
      <c r="LLM3" s="218"/>
      <c r="LLN3" s="218"/>
      <c r="LLO3" s="218"/>
      <c r="LLP3" s="218"/>
      <c r="LLQ3" s="218"/>
      <c r="LLR3" s="218"/>
      <c r="LLS3" s="218"/>
      <c r="LLT3" s="218"/>
      <c r="LLU3" s="218"/>
      <c r="LLV3" s="218"/>
      <c r="LLW3" s="218"/>
      <c r="LLX3" s="218"/>
      <c r="LLY3" s="218"/>
      <c r="LLZ3" s="218"/>
      <c r="LMA3" s="218"/>
      <c r="LMB3" s="218"/>
      <c r="LMC3" s="218"/>
      <c r="LMD3" s="218"/>
      <c r="LME3" s="218"/>
      <c r="LMF3" s="218"/>
      <c r="LMG3" s="218"/>
      <c r="LMH3" s="218"/>
      <c r="LMI3" s="218"/>
      <c r="LMJ3" s="218"/>
      <c r="LMK3" s="218"/>
      <c r="LML3" s="218"/>
      <c r="LMM3" s="218"/>
      <c r="LMN3" s="218"/>
      <c r="LMO3" s="218"/>
      <c r="LMP3" s="218"/>
      <c r="LMQ3" s="218"/>
      <c r="LMR3" s="218"/>
      <c r="LMS3" s="218"/>
      <c r="LMT3" s="218"/>
      <c r="LMU3" s="218"/>
      <c r="LMV3" s="218"/>
      <c r="LMW3" s="218"/>
      <c r="LMX3" s="218"/>
      <c r="LMY3" s="218"/>
      <c r="LMZ3" s="218"/>
      <c r="LNA3" s="218"/>
      <c r="LNB3" s="218"/>
      <c r="LNC3" s="218"/>
      <c r="LND3" s="218"/>
      <c r="LNE3" s="218"/>
      <c r="LNF3" s="218"/>
      <c r="LNG3" s="218"/>
      <c r="LNH3" s="218"/>
      <c r="LNI3" s="218"/>
      <c r="LNJ3" s="218"/>
      <c r="LNK3" s="218"/>
      <c r="LNL3" s="218"/>
      <c r="LNM3" s="218"/>
      <c r="LNN3" s="218"/>
      <c r="LNO3" s="218"/>
      <c r="LNP3" s="218"/>
      <c r="LNQ3" s="218"/>
      <c r="LNR3" s="218"/>
      <c r="LNS3" s="218"/>
      <c r="LNT3" s="218"/>
      <c r="LNU3" s="218"/>
      <c r="LNV3" s="218"/>
      <c r="LNW3" s="218"/>
      <c r="LNX3" s="218"/>
      <c r="LNY3" s="218"/>
      <c r="LNZ3" s="218"/>
      <c r="LOA3" s="218"/>
      <c r="LOB3" s="218"/>
      <c r="LOC3" s="218"/>
      <c r="LOD3" s="218"/>
      <c r="LOE3" s="218"/>
      <c r="LOF3" s="218"/>
      <c r="LOG3" s="218"/>
      <c r="LOH3" s="218"/>
      <c r="LOI3" s="218"/>
      <c r="LOJ3" s="218"/>
      <c r="LOK3" s="218"/>
      <c r="LOL3" s="218"/>
      <c r="LOM3" s="218"/>
      <c r="LON3" s="218"/>
      <c r="LOO3" s="218"/>
      <c r="LOP3" s="218"/>
      <c r="LOQ3" s="218"/>
      <c r="LOR3" s="218"/>
      <c r="LOS3" s="218"/>
      <c r="LOT3" s="218"/>
      <c r="LOU3" s="218"/>
      <c r="LOV3" s="218"/>
      <c r="LOW3" s="218"/>
      <c r="LOX3" s="218"/>
      <c r="LOY3" s="218"/>
      <c r="LOZ3" s="218"/>
      <c r="LPA3" s="218"/>
      <c r="LPB3" s="218"/>
      <c r="LPC3" s="218"/>
      <c r="LPD3" s="218"/>
      <c r="LPE3" s="218"/>
      <c r="LPF3" s="218"/>
      <c r="LPG3" s="218"/>
      <c r="LPH3" s="218"/>
      <c r="LPI3" s="218"/>
      <c r="LPJ3" s="218"/>
      <c r="LPK3" s="218"/>
      <c r="LPL3" s="218"/>
      <c r="LPM3" s="218"/>
      <c r="LPN3" s="218"/>
      <c r="LPO3" s="218"/>
      <c r="LPP3" s="218"/>
      <c r="LPQ3" s="218"/>
      <c r="LPR3" s="218"/>
      <c r="LPS3" s="218"/>
      <c r="LPT3" s="218"/>
      <c r="LPU3" s="218"/>
      <c r="LPV3" s="218"/>
      <c r="LPW3" s="218"/>
      <c r="LPX3" s="218"/>
      <c r="LPY3" s="218"/>
      <c r="LPZ3" s="218"/>
      <c r="LQA3" s="218"/>
      <c r="LQB3" s="218"/>
      <c r="LQC3" s="218"/>
      <c r="LQD3" s="218"/>
      <c r="LQE3" s="218"/>
      <c r="LQF3" s="218"/>
      <c r="LQG3" s="218"/>
      <c r="LQH3" s="218"/>
      <c r="LQI3" s="218"/>
      <c r="LQJ3" s="218"/>
      <c r="LQK3" s="218"/>
      <c r="LQL3" s="218"/>
      <c r="LQM3" s="218"/>
      <c r="LQN3" s="218"/>
      <c r="LQO3" s="218"/>
      <c r="LQP3" s="218"/>
      <c r="LQQ3" s="218"/>
      <c r="LQR3" s="218"/>
      <c r="LQS3" s="218"/>
      <c r="LQT3" s="218"/>
      <c r="LQU3" s="218"/>
      <c r="LQV3" s="218"/>
      <c r="LQW3" s="218"/>
      <c r="LQX3" s="218"/>
      <c r="LQY3" s="218"/>
      <c r="LQZ3" s="218"/>
      <c r="LRA3" s="218"/>
      <c r="LRB3" s="218"/>
      <c r="LRC3" s="218"/>
      <c r="LRD3" s="218"/>
      <c r="LRE3" s="218"/>
      <c r="LRF3" s="218"/>
      <c r="LRG3" s="218"/>
      <c r="LRH3" s="218"/>
      <c r="LRI3" s="218"/>
      <c r="LRJ3" s="218"/>
      <c r="LRK3" s="218"/>
      <c r="LRL3" s="218"/>
      <c r="LRM3" s="218"/>
      <c r="LRN3" s="218"/>
      <c r="LRO3" s="218"/>
      <c r="LRP3" s="218"/>
      <c r="LRQ3" s="218"/>
      <c r="LRR3" s="218"/>
      <c r="LRS3" s="218"/>
      <c r="LRT3" s="218"/>
      <c r="LRU3" s="218"/>
      <c r="LRV3" s="218"/>
      <c r="LRW3" s="218"/>
      <c r="LRX3" s="218"/>
      <c r="LRY3" s="218"/>
      <c r="LRZ3" s="218"/>
      <c r="LSA3" s="218"/>
      <c r="LSB3" s="218"/>
      <c r="LSC3" s="218"/>
      <c r="LSD3" s="218"/>
      <c r="LSE3" s="218"/>
      <c r="LSF3" s="218"/>
      <c r="LSG3" s="218"/>
      <c r="LSH3" s="218"/>
      <c r="LSI3" s="218"/>
      <c r="LSJ3" s="218"/>
      <c r="LSK3" s="218"/>
      <c r="LSL3" s="218"/>
      <c r="LSM3" s="218"/>
      <c r="LSN3" s="218"/>
      <c r="LSO3" s="218"/>
      <c r="LSP3" s="218"/>
      <c r="LSQ3" s="218"/>
      <c r="LSR3" s="218"/>
      <c r="LSS3" s="218"/>
      <c r="LST3" s="218"/>
      <c r="LSU3" s="218"/>
      <c r="LSV3" s="218"/>
      <c r="LSW3" s="218"/>
      <c r="LSX3" s="218"/>
      <c r="LSY3" s="218"/>
      <c r="LSZ3" s="218"/>
      <c r="LTA3" s="218"/>
      <c r="LTB3" s="218"/>
      <c r="LTC3" s="218"/>
      <c r="LTD3" s="218"/>
      <c r="LTE3" s="218"/>
      <c r="LTF3" s="218"/>
      <c r="LTG3" s="218"/>
      <c r="LTH3" s="218"/>
      <c r="LTI3" s="218"/>
      <c r="LTJ3" s="218"/>
      <c r="LTK3" s="218"/>
      <c r="LTL3" s="218"/>
      <c r="LTM3" s="218"/>
      <c r="LTN3" s="218"/>
      <c r="LTO3" s="218"/>
      <c r="LTP3" s="218"/>
      <c r="LTQ3" s="218"/>
      <c r="LTR3" s="218"/>
      <c r="LTS3" s="218"/>
      <c r="LTT3" s="218"/>
      <c r="LTU3" s="218"/>
      <c r="LTV3" s="218"/>
      <c r="LTW3" s="218"/>
      <c r="LTX3" s="218"/>
      <c r="LTY3" s="218"/>
      <c r="LTZ3" s="218"/>
      <c r="LUA3" s="218"/>
      <c r="LUB3" s="218"/>
      <c r="LUC3" s="218"/>
      <c r="LUD3" s="218"/>
      <c r="LUE3" s="218"/>
      <c r="LUF3" s="218"/>
      <c r="LUG3" s="218"/>
      <c r="LUH3" s="218"/>
      <c r="LUI3" s="218"/>
      <c r="LUJ3" s="218"/>
      <c r="LUK3" s="218"/>
      <c r="LUL3" s="218"/>
      <c r="LUM3" s="218"/>
      <c r="LUN3" s="218"/>
      <c r="LUO3" s="218"/>
      <c r="LUP3" s="218"/>
      <c r="LUQ3" s="218"/>
      <c r="LUR3" s="218"/>
      <c r="LUS3" s="218"/>
      <c r="LUT3" s="218"/>
      <c r="LUU3" s="218"/>
      <c r="LUV3" s="218"/>
      <c r="LUW3" s="218"/>
      <c r="LUX3" s="218"/>
      <c r="LUY3" s="218"/>
      <c r="LUZ3" s="218"/>
      <c r="LVA3" s="218"/>
      <c r="LVB3" s="218"/>
      <c r="LVC3" s="218"/>
      <c r="LVD3" s="218"/>
      <c r="LVE3" s="218"/>
      <c r="LVF3" s="218"/>
      <c r="LVG3" s="218"/>
      <c r="LVH3" s="218"/>
      <c r="LVI3" s="218"/>
      <c r="LVJ3" s="218"/>
      <c r="LVK3" s="218"/>
      <c r="LVL3" s="218"/>
      <c r="LVM3" s="218"/>
      <c r="LVN3" s="218"/>
      <c r="LVO3" s="218"/>
      <c r="LVP3" s="218"/>
      <c r="LVQ3" s="218"/>
      <c r="LVR3" s="218"/>
      <c r="LVS3" s="218"/>
      <c r="LVT3" s="218"/>
      <c r="LVU3" s="218"/>
      <c r="LVV3" s="218"/>
      <c r="LVW3" s="218"/>
      <c r="LVX3" s="218"/>
      <c r="LVY3" s="218"/>
      <c r="LVZ3" s="218"/>
      <c r="LWA3" s="218"/>
      <c r="LWB3" s="218"/>
      <c r="LWC3" s="218"/>
      <c r="LWD3" s="218"/>
      <c r="LWE3" s="218"/>
      <c r="LWF3" s="218"/>
      <c r="LWG3" s="218"/>
      <c r="LWH3" s="218"/>
      <c r="LWI3" s="218"/>
      <c r="LWJ3" s="218"/>
      <c r="LWK3" s="218"/>
      <c r="LWL3" s="218"/>
      <c r="LWM3" s="218"/>
      <c r="LWN3" s="218"/>
      <c r="LWO3" s="218"/>
      <c r="LWP3" s="218"/>
      <c r="LWQ3" s="218"/>
      <c r="LWR3" s="218"/>
      <c r="LWS3" s="218"/>
      <c r="LWT3" s="218"/>
      <c r="LWU3" s="218"/>
      <c r="LWV3" s="218"/>
      <c r="LWW3" s="218"/>
      <c r="LWX3" s="218"/>
      <c r="LWY3" s="218"/>
      <c r="LWZ3" s="218"/>
      <c r="LXA3" s="218"/>
      <c r="LXB3" s="218"/>
      <c r="LXC3" s="218"/>
      <c r="LXD3" s="218"/>
      <c r="LXE3" s="218"/>
      <c r="LXF3" s="218"/>
      <c r="LXG3" s="218"/>
      <c r="LXH3" s="218"/>
      <c r="LXI3" s="218"/>
      <c r="LXJ3" s="218"/>
      <c r="LXK3" s="218"/>
      <c r="LXL3" s="218"/>
      <c r="LXM3" s="218"/>
      <c r="LXN3" s="218"/>
      <c r="LXO3" s="218"/>
      <c r="LXP3" s="218"/>
      <c r="LXQ3" s="218"/>
      <c r="LXR3" s="218"/>
      <c r="LXS3" s="218"/>
      <c r="LXT3" s="218"/>
      <c r="LXU3" s="218"/>
      <c r="LXV3" s="218"/>
      <c r="LXW3" s="218"/>
      <c r="LXX3" s="218"/>
      <c r="LXY3" s="218"/>
      <c r="LXZ3" s="218"/>
      <c r="LYA3" s="218"/>
      <c r="LYB3" s="218"/>
      <c r="LYC3" s="218"/>
      <c r="LYD3" s="218"/>
      <c r="LYE3" s="218"/>
      <c r="LYF3" s="218"/>
      <c r="LYG3" s="218"/>
      <c r="LYH3" s="218"/>
      <c r="LYI3" s="218"/>
      <c r="LYJ3" s="218"/>
      <c r="LYK3" s="218"/>
      <c r="LYL3" s="218"/>
      <c r="LYM3" s="218"/>
      <c r="LYN3" s="218"/>
      <c r="LYO3" s="218"/>
      <c r="LYP3" s="218"/>
      <c r="LYQ3" s="218"/>
      <c r="LYR3" s="218"/>
      <c r="LYS3" s="218"/>
      <c r="LYT3" s="218"/>
      <c r="LYU3" s="218"/>
      <c r="LYV3" s="218"/>
      <c r="LYW3" s="218"/>
      <c r="LYX3" s="218"/>
      <c r="LYY3" s="218"/>
      <c r="LYZ3" s="218"/>
      <c r="LZA3" s="218"/>
      <c r="LZB3" s="218"/>
      <c r="LZC3" s="218"/>
      <c r="LZD3" s="218"/>
      <c r="LZE3" s="218"/>
      <c r="LZF3" s="218"/>
      <c r="LZG3" s="218"/>
      <c r="LZH3" s="218"/>
      <c r="LZI3" s="218"/>
      <c r="LZJ3" s="218"/>
      <c r="LZK3" s="218"/>
      <c r="LZL3" s="218"/>
      <c r="LZM3" s="218"/>
      <c r="LZN3" s="218"/>
      <c r="LZO3" s="218"/>
      <c r="LZP3" s="218"/>
      <c r="LZQ3" s="218"/>
      <c r="LZR3" s="218"/>
      <c r="LZS3" s="218"/>
      <c r="LZT3" s="218"/>
      <c r="LZU3" s="218"/>
      <c r="LZV3" s="218"/>
      <c r="LZW3" s="218"/>
      <c r="LZX3" s="218"/>
      <c r="LZY3" s="218"/>
      <c r="LZZ3" s="218"/>
      <c r="MAA3" s="218"/>
      <c r="MAB3" s="218"/>
      <c r="MAC3" s="218"/>
      <c r="MAD3" s="218"/>
      <c r="MAE3" s="218"/>
      <c r="MAF3" s="218"/>
      <c r="MAG3" s="218"/>
      <c r="MAH3" s="218"/>
      <c r="MAI3" s="218"/>
      <c r="MAJ3" s="218"/>
      <c r="MAK3" s="218"/>
      <c r="MAL3" s="218"/>
      <c r="MAM3" s="218"/>
      <c r="MAN3" s="218"/>
      <c r="MAO3" s="218"/>
      <c r="MAP3" s="218"/>
      <c r="MAQ3" s="218"/>
      <c r="MAR3" s="218"/>
      <c r="MAS3" s="218"/>
      <c r="MAT3" s="218"/>
      <c r="MAU3" s="218"/>
      <c r="MAV3" s="218"/>
      <c r="MAW3" s="218"/>
      <c r="MAX3" s="218"/>
      <c r="MAY3" s="218"/>
      <c r="MAZ3" s="218"/>
      <c r="MBA3" s="218"/>
      <c r="MBB3" s="218"/>
      <c r="MBC3" s="218"/>
      <c r="MBD3" s="218"/>
      <c r="MBE3" s="218"/>
      <c r="MBF3" s="218"/>
      <c r="MBG3" s="218"/>
      <c r="MBH3" s="218"/>
      <c r="MBI3" s="218"/>
      <c r="MBJ3" s="218"/>
      <c r="MBK3" s="218"/>
      <c r="MBL3" s="218"/>
      <c r="MBM3" s="218"/>
      <c r="MBN3" s="218"/>
      <c r="MBO3" s="218"/>
      <c r="MBP3" s="218"/>
      <c r="MBQ3" s="218"/>
      <c r="MBR3" s="218"/>
      <c r="MBS3" s="218"/>
      <c r="MBT3" s="218"/>
      <c r="MBU3" s="218"/>
      <c r="MBV3" s="218"/>
      <c r="MBW3" s="218"/>
      <c r="MBX3" s="218"/>
      <c r="MBY3" s="218"/>
      <c r="MBZ3" s="218"/>
      <c r="MCA3" s="218"/>
      <c r="MCB3" s="218"/>
      <c r="MCC3" s="218"/>
      <c r="MCD3" s="218"/>
      <c r="MCE3" s="218"/>
      <c r="MCF3" s="218"/>
      <c r="MCG3" s="218"/>
      <c r="MCH3" s="218"/>
      <c r="MCI3" s="218"/>
      <c r="MCJ3" s="218"/>
      <c r="MCK3" s="218"/>
      <c r="MCL3" s="218"/>
      <c r="MCM3" s="218"/>
      <c r="MCN3" s="218"/>
      <c r="MCO3" s="218"/>
      <c r="MCP3" s="218"/>
      <c r="MCQ3" s="218"/>
      <c r="MCR3" s="218"/>
      <c r="MCS3" s="218"/>
      <c r="MCT3" s="218"/>
      <c r="MCU3" s="218"/>
      <c r="MCV3" s="218"/>
      <c r="MCW3" s="218"/>
      <c r="MCX3" s="218"/>
      <c r="MCY3" s="218"/>
      <c r="MCZ3" s="218"/>
      <c r="MDA3" s="218"/>
      <c r="MDB3" s="218"/>
      <c r="MDC3" s="218"/>
      <c r="MDD3" s="218"/>
      <c r="MDE3" s="218"/>
      <c r="MDF3" s="218"/>
      <c r="MDG3" s="218"/>
      <c r="MDH3" s="218"/>
      <c r="MDI3" s="218"/>
      <c r="MDJ3" s="218"/>
      <c r="MDK3" s="218"/>
      <c r="MDL3" s="218"/>
      <c r="MDM3" s="218"/>
      <c r="MDN3" s="218"/>
      <c r="MDO3" s="218"/>
      <c r="MDP3" s="218"/>
      <c r="MDQ3" s="218"/>
      <c r="MDR3" s="218"/>
      <c r="MDS3" s="218"/>
      <c r="MDT3" s="218"/>
      <c r="MDU3" s="218"/>
      <c r="MDV3" s="218"/>
      <c r="MDW3" s="218"/>
      <c r="MDX3" s="218"/>
      <c r="MDY3" s="218"/>
      <c r="MDZ3" s="218"/>
      <c r="MEA3" s="218"/>
      <c r="MEB3" s="218"/>
      <c r="MEC3" s="218"/>
      <c r="MED3" s="218"/>
      <c r="MEE3" s="218"/>
      <c r="MEF3" s="218"/>
      <c r="MEG3" s="218"/>
      <c r="MEH3" s="218"/>
      <c r="MEI3" s="218"/>
      <c r="MEJ3" s="218"/>
      <c r="MEK3" s="218"/>
      <c r="MEL3" s="218"/>
      <c r="MEM3" s="218"/>
      <c r="MEN3" s="218"/>
      <c r="MEO3" s="218"/>
      <c r="MEP3" s="218"/>
      <c r="MEQ3" s="218"/>
      <c r="MER3" s="218"/>
      <c r="MES3" s="218"/>
      <c r="MET3" s="218"/>
      <c r="MEU3" s="218"/>
      <c r="MEV3" s="218"/>
      <c r="MEW3" s="218"/>
      <c r="MEX3" s="218"/>
      <c r="MEY3" s="218"/>
      <c r="MEZ3" s="218"/>
      <c r="MFA3" s="218"/>
      <c r="MFB3" s="218"/>
      <c r="MFC3" s="218"/>
      <c r="MFD3" s="218"/>
      <c r="MFE3" s="218"/>
      <c r="MFF3" s="218"/>
      <c r="MFG3" s="218"/>
      <c r="MFH3" s="218"/>
      <c r="MFI3" s="218"/>
      <c r="MFJ3" s="218"/>
      <c r="MFK3" s="218"/>
      <c r="MFL3" s="218"/>
      <c r="MFM3" s="218"/>
      <c r="MFN3" s="218"/>
      <c r="MFO3" s="218"/>
      <c r="MFP3" s="218"/>
      <c r="MFQ3" s="218"/>
      <c r="MFR3" s="218"/>
      <c r="MFS3" s="218"/>
      <c r="MFT3" s="218"/>
      <c r="MFU3" s="218"/>
      <c r="MFV3" s="218"/>
      <c r="MFW3" s="218"/>
      <c r="MFX3" s="218"/>
      <c r="MFY3" s="218"/>
      <c r="MFZ3" s="218"/>
      <c r="MGA3" s="218"/>
      <c r="MGB3" s="218"/>
      <c r="MGC3" s="218"/>
      <c r="MGD3" s="218"/>
      <c r="MGE3" s="218"/>
      <c r="MGF3" s="218"/>
      <c r="MGG3" s="218"/>
      <c r="MGH3" s="218"/>
      <c r="MGI3" s="218"/>
      <c r="MGJ3" s="218"/>
      <c r="MGK3" s="218"/>
      <c r="MGL3" s="218"/>
      <c r="MGM3" s="218"/>
      <c r="MGN3" s="218"/>
      <c r="MGO3" s="218"/>
      <c r="MGP3" s="218"/>
      <c r="MGQ3" s="218"/>
      <c r="MGR3" s="218"/>
      <c r="MGS3" s="218"/>
      <c r="MGT3" s="218"/>
      <c r="MGU3" s="218"/>
      <c r="MGV3" s="218"/>
      <c r="MGW3" s="218"/>
      <c r="MGX3" s="218"/>
      <c r="MGY3" s="218"/>
      <c r="MGZ3" s="218"/>
      <c r="MHA3" s="218"/>
      <c r="MHB3" s="218"/>
      <c r="MHC3" s="218"/>
      <c r="MHD3" s="218"/>
      <c r="MHE3" s="218"/>
      <c r="MHF3" s="218"/>
      <c r="MHG3" s="218"/>
      <c r="MHH3" s="218"/>
      <c r="MHI3" s="218"/>
      <c r="MHJ3" s="218"/>
      <c r="MHK3" s="218"/>
      <c r="MHL3" s="218"/>
      <c r="MHM3" s="218"/>
      <c r="MHN3" s="218"/>
      <c r="MHO3" s="218"/>
      <c r="MHP3" s="218"/>
      <c r="MHQ3" s="218"/>
      <c r="MHR3" s="218"/>
      <c r="MHS3" s="218"/>
      <c r="MHT3" s="218"/>
      <c r="MHU3" s="218"/>
      <c r="MHV3" s="218"/>
      <c r="MHW3" s="218"/>
      <c r="MHX3" s="218"/>
      <c r="MHY3" s="218"/>
      <c r="MHZ3" s="218"/>
      <c r="MIA3" s="218"/>
      <c r="MIB3" s="218"/>
      <c r="MIC3" s="218"/>
      <c r="MID3" s="218"/>
      <c r="MIE3" s="218"/>
      <c r="MIF3" s="218"/>
      <c r="MIG3" s="218"/>
      <c r="MIH3" s="218"/>
      <c r="MII3" s="218"/>
      <c r="MIJ3" s="218"/>
      <c r="MIK3" s="218"/>
      <c r="MIL3" s="218"/>
      <c r="MIM3" s="218"/>
      <c r="MIN3" s="218"/>
      <c r="MIO3" s="218"/>
      <c r="MIP3" s="218"/>
      <c r="MIQ3" s="218"/>
      <c r="MIR3" s="218"/>
      <c r="MIS3" s="218"/>
      <c r="MIT3" s="218"/>
      <c r="MIU3" s="218"/>
      <c r="MIV3" s="218"/>
      <c r="MIW3" s="218"/>
      <c r="MIX3" s="218"/>
      <c r="MIY3" s="218"/>
      <c r="MIZ3" s="218"/>
      <c r="MJA3" s="218"/>
      <c r="MJB3" s="218"/>
      <c r="MJC3" s="218"/>
      <c r="MJD3" s="218"/>
      <c r="MJE3" s="218"/>
      <c r="MJF3" s="218"/>
      <c r="MJG3" s="218"/>
      <c r="MJH3" s="218"/>
      <c r="MJI3" s="218"/>
      <c r="MJJ3" s="218"/>
      <c r="MJK3" s="218"/>
      <c r="MJL3" s="218"/>
      <c r="MJM3" s="218"/>
      <c r="MJN3" s="218"/>
      <c r="MJO3" s="218"/>
      <c r="MJP3" s="218"/>
      <c r="MJQ3" s="218"/>
      <c r="MJR3" s="218"/>
      <c r="MJS3" s="218"/>
      <c r="MJT3" s="218"/>
      <c r="MJU3" s="218"/>
      <c r="MJV3" s="218"/>
      <c r="MJW3" s="218"/>
      <c r="MJX3" s="218"/>
      <c r="MJY3" s="218"/>
      <c r="MJZ3" s="218"/>
      <c r="MKA3" s="218"/>
      <c r="MKB3" s="218"/>
      <c r="MKC3" s="218"/>
      <c r="MKD3" s="218"/>
      <c r="MKE3" s="218"/>
      <c r="MKF3" s="218"/>
      <c r="MKG3" s="218"/>
      <c r="MKH3" s="218"/>
      <c r="MKI3" s="218"/>
      <c r="MKJ3" s="218"/>
      <c r="MKK3" s="218"/>
      <c r="MKL3" s="218"/>
      <c r="MKM3" s="218"/>
      <c r="MKN3" s="218"/>
      <c r="MKO3" s="218"/>
      <c r="MKP3" s="218"/>
      <c r="MKQ3" s="218"/>
      <c r="MKR3" s="218"/>
      <c r="MKS3" s="218"/>
      <c r="MKT3" s="218"/>
      <c r="MKU3" s="218"/>
      <c r="MKV3" s="218"/>
      <c r="MKW3" s="218"/>
      <c r="MKX3" s="218"/>
      <c r="MKY3" s="218"/>
      <c r="MKZ3" s="218"/>
      <c r="MLA3" s="218"/>
      <c r="MLB3" s="218"/>
      <c r="MLC3" s="218"/>
      <c r="MLD3" s="218"/>
      <c r="MLE3" s="218"/>
      <c r="MLF3" s="218"/>
      <c r="MLG3" s="218"/>
      <c r="MLH3" s="218"/>
      <c r="MLI3" s="218"/>
      <c r="MLJ3" s="218"/>
      <c r="MLK3" s="218"/>
      <c r="MLL3" s="218"/>
      <c r="MLM3" s="218"/>
      <c r="MLN3" s="218"/>
      <c r="MLO3" s="218"/>
      <c r="MLP3" s="218"/>
      <c r="MLQ3" s="218"/>
      <c r="MLR3" s="218"/>
      <c r="MLS3" s="218"/>
      <c r="MLT3" s="218"/>
      <c r="MLU3" s="218"/>
      <c r="MLV3" s="218"/>
      <c r="MLW3" s="218"/>
      <c r="MLX3" s="218"/>
      <c r="MLY3" s="218"/>
      <c r="MLZ3" s="218"/>
      <c r="MMA3" s="218"/>
      <c r="MMB3" s="218"/>
      <c r="MMC3" s="218"/>
      <c r="MMD3" s="218"/>
      <c r="MME3" s="218"/>
      <c r="MMF3" s="218"/>
      <c r="MMG3" s="218"/>
      <c r="MMH3" s="218"/>
      <c r="MMI3" s="218"/>
      <c r="MMJ3" s="218"/>
      <c r="MMK3" s="218"/>
      <c r="MML3" s="218"/>
      <c r="MMM3" s="218"/>
      <c r="MMN3" s="218"/>
      <c r="MMO3" s="218"/>
      <c r="MMP3" s="218"/>
      <c r="MMQ3" s="218"/>
      <c r="MMR3" s="218"/>
      <c r="MMS3" s="218"/>
      <c r="MMT3" s="218"/>
      <c r="MMU3" s="218"/>
      <c r="MMV3" s="218"/>
      <c r="MMW3" s="218"/>
      <c r="MMX3" s="218"/>
      <c r="MMY3" s="218"/>
      <c r="MMZ3" s="218"/>
      <c r="MNA3" s="218"/>
      <c r="MNB3" s="218"/>
      <c r="MNC3" s="218"/>
      <c r="MND3" s="218"/>
      <c r="MNE3" s="218"/>
      <c r="MNF3" s="218"/>
      <c r="MNG3" s="218"/>
      <c r="MNH3" s="218"/>
      <c r="MNI3" s="218"/>
      <c r="MNJ3" s="218"/>
      <c r="MNK3" s="218"/>
      <c r="MNL3" s="218"/>
      <c r="MNM3" s="218"/>
      <c r="MNN3" s="218"/>
      <c r="MNO3" s="218"/>
      <c r="MNP3" s="218"/>
      <c r="MNQ3" s="218"/>
      <c r="MNR3" s="218"/>
      <c r="MNS3" s="218"/>
      <c r="MNT3" s="218"/>
      <c r="MNU3" s="218"/>
      <c r="MNV3" s="218"/>
      <c r="MNW3" s="218"/>
      <c r="MNX3" s="218"/>
      <c r="MNY3" s="218"/>
      <c r="MNZ3" s="218"/>
      <c r="MOA3" s="218"/>
      <c r="MOB3" s="218"/>
      <c r="MOC3" s="218"/>
      <c r="MOD3" s="218"/>
      <c r="MOE3" s="218"/>
      <c r="MOF3" s="218"/>
      <c r="MOG3" s="218"/>
      <c r="MOH3" s="218"/>
      <c r="MOI3" s="218"/>
      <c r="MOJ3" s="218"/>
      <c r="MOK3" s="218"/>
      <c r="MOL3" s="218"/>
      <c r="MOM3" s="218"/>
      <c r="MON3" s="218"/>
      <c r="MOO3" s="218"/>
      <c r="MOP3" s="218"/>
      <c r="MOQ3" s="218"/>
      <c r="MOR3" s="218"/>
      <c r="MOS3" s="218"/>
      <c r="MOT3" s="218"/>
      <c r="MOU3" s="218"/>
      <c r="MOV3" s="218"/>
      <c r="MOW3" s="218"/>
      <c r="MOX3" s="218"/>
      <c r="MOY3" s="218"/>
      <c r="MOZ3" s="218"/>
      <c r="MPA3" s="218"/>
      <c r="MPB3" s="218"/>
      <c r="MPC3" s="218"/>
      <c r="MPD3" s="218"/>
      <c r="MPE3" s="218"/>
      <c r="MPF3" s="218"/>
      <c r="MPG3" s="218"/>
      <c r="MPH3" s="218"/>
      <c r="MPI3" s="218"/>
      <c r="MPJ3" s="218"/>
      <c r="MPK3" s="218"/>
      <c r="MPL3" s="218"/>
      <c r="MPM3" s="218"/>
      <c r="MPN3" s="218"/>
      <c r="MPO3" s="218"/>
      <c r="MPP3" s="218"/>
      <c r="MPQ3" s="218"/>
      <c r="MPR3" s="218"/>
      <c r="MPS3" s="218"/>
      <c r="MPT3" s="218"/>
      <c r="MPU3" s="218"/>
      <c r="MPV3" s="218"/>
      <c r="MPW3" s="218"/>
      <c r="MPX3" s="218"/>
      <c r="MPY3" s="218"/>
      <c r="MPZ3" s="218"/>
      <c r="MQA3" s="218"/>
      <c r="MQB3" s="218"/>
      <c r="MQC3" s="218"/>
      <c r="MQD3" s="218"/>
      <c r="MQE3" s="218"/>
      <c r="MQF3" s="218"/>
      <c r="MQG3" s="218"/>
      <c r="MQH3" s="218"/>
      <c r="MQI3" s="218"/>
      <c r="MQJ3" s="218"/>
      <c r="MQK3" s="218"/>
      <c r="MQL3" s="218"/>
      <c r="MQM3" s="218"/>
      <c r="MQN3" s="218"/>
      <c r="MQO3" s="218"/>
      <c r="MQP3" s="218"/>
      <c r="MQQ3" s="218"/>
      <c r="MQR3" s="218"/>
      <c r="MQS3" s="218"/>
      <c r="MQT3" s="218"/>
      <c r="MQU3" s="218"/>
      <c r="MQV3" s="218"/>
      <c r="MQW3" s="218"/>
      <c r="MQX3" s="218"/>
      <c r="MQY3" s="218"/>
      <c r="MQZ3" s="218"/>
      <c r="MRA3" s="218"/>
      <c r="MRB3" s="218"/>
      <c r="MRC3" s="218"/>
      <c r="MRD3" s="218"/>
      <c r="MRE3" s="218"/>
      <c r="MRF3" s="218"/>
      <c r="MRG3" s="218"/>
      <c r="MRH3" s="218"/>
      <c r="MRI3" s="218"/>
      <c r="MRJ3" s="218"/>
      <c r="MRK3" s="218"/>
      <c r="MRL3" s="218"/>
      <c r="MRM3" s="218"/>
      <c r="MRN3" s="218"/>
      <c r="MRO3" s="218"/>
      <c r="MRP3" s="218"/>
      <c r="MRQ3" s="218"/>
      <c r="MRR3" s="218"/>
      <c r="MRS3" s="218"/>
      <c r="MRT3" s="218"/>
      <c r="MRU3" s="218"/>
      <c r="MRV3" s="218"/>
      <c r="MRW3" s="218"/>
      <c r="MRX3" s="218"/>
      <c r="MRY3" s="218"/>
      <c r="MRZ3" s="218"/>
      <c r="MSA3" s="218"/>
      <c r="MSB3" s="218"/>
      <c r="MSC3" s="218"/>
      <c r="MSD3" s="218"/>
      <c r="MSE3" s="218"/>
      <c r="MSF3" s="218"/>
      <c r="MSG3" s="218"/>
      <c r="MSH3" s="218"/>
      <c r="MSI3" s="218"/>
      <c r="MSJ3" s="218"/>
      <c r="MSK3" s="218"/>
      <c r="MSL3" s="218"/>
      <c r="MSM3" s="218"/>
      <c r="MSN3" s="218"/>
      <c r="MSO3" s="218"/>
      <c r="MSP3" s="218"/>
      <c r="MSQ3" s="218"/>
      <c r="MSR3" s="218"/>
      <c r="MSS3" s="218"/>
      <c r="MST3" s="218"/>
      <c r="MSU3" s="218"/>
      <c r="MSV3" s="218"/>
      <c r="MSW3" s="218"/>
      <c r="MSX3" s="218"/>
      <c r="MSY3" s="218"/>
      <c r="MSZ3" s="218"/>
      <c r="MTA3" s="218"/>
      <c r="MTB3" s="218"/>
      <c r="MTC3" s="218"/>
      <c r="MTD3" s="218"/>
      <c r="MTE3" s="218"/>
      <c r="MTF3" s="218"/>
      <c r="MTG3" s="218"/>
      <c r="MTH3" s="218"/>
      <c r="MTI3" s="218"/>
      <c r="MTJ3" s="218"/>
      <c r="MTK3" s="218"/>
      <c r="MTL3" s="218"/>
      <c r="MTM3" s="218"/>
      <c r="MTN3" s="218"/>
      <c r="MTO3" s="218"/>
      <c r="MTP3" s="218"/>
      <c r="MTQ3" s="218"/>
      <c r="MTR3" s="218"/>
      <c r="MTS3" s="218"/>
      <c r="MTT3" s="218"/>
      <c r="MTU3" s="218"/>
      <c r="MTV3" s="218"/>
      <c r="MTW3" s="218"/>
      <c r="MTX3" s="218"/>
      <c r="MTY3" s="218"/>
      <c r="MTZ3" s="218"/>
      <c r="MUA3" s="218"/>
      <c r="MUB3" s="218"/>
      <c r="MUC3" s="218"/>
      <c r="MUD3" s="218"/>
      <c r="MUE3" s="218"/>
      <c r="MUF3" s="218"/>
      <c r="MUG3" s="218"/>
      <c r="MUH3" s="218"/>
      <c r="MUI3" s="218"/>
      <c r="MUJ3" s="218"/>
      <c r="MUK3" s="218"/>
      <c r="MUL3" s="218"/>
      <c r="MUM3" s="218"/>
      <c r="MUN3" s="218"/>
      <c r="MUO3" s="218"/>
      <c r="MUP3" s="218"/>
      <c r="MUQ3" s="218"/>
      <c r="MUR3" s="218"/>
      <c r="MUS3" s="218"/>
      <c r="MUT3" s="218"/>
      <c r="MUU3" s="218"/>
      <c r="MUV3" s="218"/>
      <c r="MUW3" s="218"/>
      <c r="MUX3" s="218"/>
      <c r="MUY3" s="218"/>
      <c r="MUZ3" s="218"/>
      <c r="MVA3" s="218"/>
      <c r="MVB3" s="218"/>
      <c r="MVC3" s="218"/>
      <c r="MVD3" s="218"/>
      <c r="MVE3" s="218"/>
      <c r="MVF3" s="218"/>
      <c r="MVG3" s="218"/>
      <c r="MVH3" s="218"/>
      <c r="MVI3" s="218"/>
      <c r="MVJ3" s="218"/>
      <c r="MVK3" s="218"/>
      <c r="MVL3" s="218"/>
      <c r="MVM3" s="218"/>
      <c r="MVN3" s="218"/>
      <c r="MVO3" s="218"/>
      <c r="MVP3" s="218"/>
      <c r="MVQ3" s="218"/>
      <c r="MVR3" s="218"/>
      <c r="MVS3" s="218"/>
      <c r="MVT3" s="218"/>
      <c r="MVU3" s="218"/>
      <c r="MVV3" s="218"/>
      <c r="MVW3" s="218"/>
      <c r="MVX3" s="218"/>
      <c r="MVY3" s="218"/>
      <c r="MVZ3" s="218"/>
      <c r="MWA3" s="218"/>
      <c r="MWB3" s="218"/>
      <c r="MWC3" s="218"/>
      <c r="MWD3" s="218"/>
      <c r="MWE3" s="218"/>
      <c r="MWF3" s="218"/>
      <c r="MWG3" s="218"/>
      <c r="MWH3" s="218"/>
      <c r="MWI3" s="218"/>
      <c r="MWJ3" s="218"/>
      <c r="MWK3" s="218"/>
      <c r="MWL3" s="218"/>
      <c r="MWM3" s="218"/>
      <c r="MWN3" s="218"/>
      <c r="MWO3" s="218"/>
      <c r="MWP3" s="218"/>
      <c r="MWQ3" s="218"/>
      <c r="MWR3" s="218"/>
      <c r="MWS3" s="218"/>
      <c r="MWT3" s="218"/>
      <c r="MWU3" s="218"/>
      <c r="MWV3" s="218"/>
      <c r="MWW3" s="218"/>
      <c r="MWX3" s="218"/>
      <c r="MWY3" s="218"/>
      <c r="MWZ3" s="218"/>
      <c r="MXA3" s="218"/>
      <c r="MXB3" s="218"/>
      <c r="MXC3" s="218"/>
      <c r="MXD3" s="218"/>
      <c r="MXE3" s="218"/>
      <c r="MXF3" s="218"/>
      <c r="MXG3" s="218"/>
      <c r="MXH3" s="218"/>
      <c r="MXI3" s="218"/>
      <c r="MXJ3" s="218"/>
      <c r="MXK3" s="218"/>
      <c r="MXL3" s="218"/>
      <c r="MXM3" s="218"/>
      <c r="MXN3" s="218"/>
      <c r="MXO3" s="218"/>
      <c r="MXP3" s="218"/>
      <c r="MXQ3" s="218"/>
      <c r="MXR3" s="218"/>
      <c r="MXS3" s="218"/>
      <c r="MXT3" s="218"/>
      <c r="MXU3" s="218"/>
      <c r="MXV3" s="218"/>
      <c r="MXW3" s="218"/>
      <c r="MXX3" s="218"/>
      <c r="MXY3" s="218"/>
      <c r="MXZ3" s="218"/>
      <c r="MYA3" s="218"/>
      <c r="MYB3" s="218"/>
      <c r="MYC3" s="218"/>
      <c r="MYD3" s="218"/>
      <c r="MYE3" s="218"/>
      <c r="MYF3" s="218"/>
      <c r="MYG3" s="218"/>
      <c r="MYH3" s="218"/>
      <c r="MYI3" s="218"/>
      <c r="MYJ3" s="218"/>
      <c r="MYK3" s="218"/>
      <c r="MYL3" s="218"/>
      <c r="MYM3" s="218"/>
      <c r="MYN3" s="218"/>
      <c r="MYO3" s="218"/>
      <c r="MYP3" s="218"/>
      <c r="MYQ3" s="218"/>
      <c r="MYR3" s="218"/>
      <c r="MYS3" s="218"/>
      <c r="MYT3" s="218"/>
      <c r="MYU3" s="218"/>
      <c r="MYV3" s="218"/>
      <c r="MYW3" s="218"/>
      <c r="MYX3" s="218"/>
      <c r="MYY3" s="218"/>
      <c r="MYZ3" s="218"/>
      <c r="MZA3" s="218"/>
      <c r="MZB3" s="218"/>
      <c r="MZC3" s="218"/>
      <c r="MZD3" s="218"/>
      <c r="MZE3" s="218"/>
      <c r="MZF3" s="218"/>
      <c r="MZG3" s="218"/>
      <c r="MZH3" s="218"/>
      <c r="MZI3" s="218"/>
      <c r="MZJ3" s="218"/>
      <c r="MZK3" s="218"/>
      <c r="MZL3" s="218"/>
      <c r="MZM3" s="218"/>
      <c r="MZN3" s="218"/>
      <c r="MZO3" s="218"/>
      <c r="MZP3" s="218"/>
      <c r="MZQ3" s="218"/>
      <c r="MZR3" s="218"/>
      <c r="MZS3" s="218"/>
      <c r="MZT3" s="218"/>
      <c r="MZU3" s="218"/>
      <c r="MZV3" s="218"/>
      <c r="MZW3" s="218"/>
      <c r="MZX3" s="218"/>
      <c r="MZY3" s="218"/>
      <c r="MZZ3" s="218"/>
      <c r="NAA3" s="218"/>
      <c r="NAB3" s="218"/>
      <c r="NAC3" s="218"/>
      <c r="NAD3" s="218"/>
      <c r="NAE3" s="218"/>
      <c r="NAF3" s="218"/>
      <c r="NAG3" s="218"/>
      <c r="NAH3" s="218"/>
      <c r="NAI3" s="218"/>
      <c r="NAJ3" s="218"/>
      <c r="NAK3" s="218"/>
      <c r="NAL3" s="218"/>
      <c r="NAM3" s="218"/>
      <c r="NAN3" s="218"/>
      <c r="NAO3" s="218"/>
      <c r="NAP3" s="218"/>
      <c r="NAQ3" s="218"/>
      <c r="NAR3" s="218"/>
      <c r="NAS3" s="218"/>
      <c r="NAT3" s="218"/>
      <c r="NAU3" s="218"/>
      <c r="NAV3" s="218"/>
      <c r="NAW3" s="218"/>
      <c r="NAX3" s="218"/>
      <c r="NAY3" s="218"/>
      <c r="NAZ3" s="218"/>
      <c r="NBA3" s="218"/>
      <c r="NBB3" s="218"/>
      <c r="NBC3" s="218"/>
      <c r="NBD3" s="218"/>
      <c r="NBE3" s="218"/>
      <c r="NBF3" s="218"/>
      <c r="NBG3" s="218"/>
      <c r="NBH3" s="218"/>
      <c r="NBI3" s="218"/>
      <c r="NBJ3" s="218"/>
      <c r="NBK3" s="218"/>
      <c r="NBL3" s="218"/>
      <c r="NBM3" s="218"/>
      <c r="NBN3" s="218"/>
      <c r="NBO3" s="218"/>
      <c r="NBP3" s="218"/>
      <c r="NBQ3" s="218"/>
      <c r="NBR3" s="218"/>
      <c r="NBS3" s="218"/>
      <c r="NBT3" s="218"/>
      <c r="NBU3" s="218"/>
      <c r="NBV3" s="218"/>
      <c r="NBW3" s="218"/>
      <c r="NBX3" s="218"/>
      <c r="NBY3" s="218"/>
      <c r="NBZ3" s="218"/>
      <c r="NCA3" s="218"/>
      <c r="NCB3" s="218"/>
      <c r="NCC3" s="218"/>
      <c r="NCD3" s="218"/>
      <c r="NCE3" s="218"/>
      <c r="NCF3" s="218"/>
      <c r="NCG3" s="218"/>
      <c r="NCH3" s="218"/>
      <c r="NCI3" s="218"/>
      <c r="NCJ3" s="218"/>
      <c r="NCK3" s="218"/>
      <c r="NCL3" s="218"/>
      <c r="NCM3" s="218"/>
      <c r="NCN3" s="218"/>
      <c r="NCO3" s="218"/>
      <c r="NCP3" s="218"/>
      <c r="NCQ3" s="218"/>
      <c r="NCR3" s="218"/>
      <c r="NCS3" s="218"/>
      <c r="NCT3" s="218"/>
      <c r="NCU3" s="218"/>
      <c r="NCV3" s="218"/>
      <c r="NCW3" s="218"/>
      <c r="NCX3" s="218"/>
      <c r="NCY3" s="218"/>
      <c r="NCZ3" s="218"/>
      <c r="NDA3" s="218"/>
      <c r="NDB3" s="218"/>
      <c r="NDC3" s="218"/>
      <c r="NDD3" s="218"/>
      <c r="NDE3" s="218"/>
      <c r="NDF3" s="218"/>
      <c r="NDG3" s="218"/>
      <c r="NDH3" s="218"/>
      <c r="NDI3" s="218"/>
      <c r="NDJ3" s="218"/>
      <c r="NDK3" s="218"/>
      <c r="NDL3" s="218"/>
      <c r="NDM3" s="218"/>
      <c r="NDN3" s="218"/>
      <c r="NDO3" s="218"/>
      <c r="NDP3" s="218"/>
      <c r="NDQ3" s="218"/>
      <c r="NDR3" s="218"/>
      <c r="NDS3" s="218"/>
      <c r="NDT3" s="218"/>
      <c r="NDU3" s="218"/>
      <c r="NDV3" s="218"/>
      <c r="NDW3" s="218"/>
      <c r="NDX3" s="218"/>
      <c r="NDY3" s="218"/>
      <c r="NDZ3" s="218"/>
      <c r="NEA3" s="218"/>
      <c r="NEB3" s="218"/>
      <c r="NEC3" s="218"/>
      <c r="NED3" s="218"/>
      <c r="NEE3" s="218"/>
      <c r="NEF3" s="218"/>
      <c r="NEG3" s="218"/>
      <c r="NEH3" s="218"/>
      <c r="NEI3" s="218"/>
      <c r="NEJ3" s="218"/>
      <c r="NEK3" s="218"/>
      <c r="NEL3" s="218"/>
      <c r="NEM3" s="218"/>
      <c r="NEN3" s="218"/>
      <c r="NEO3" s="218"/>
      <c r="NEP3" s="218"/>
      <c r="NEQ3" s="218"/>
      <c r="NER3" s="218"/>
      <c r="NES3" s="218"/>
      <c r="NET3" s="218"/>
      <c r="NEU3" s="218"/>
      <c r="NEV3" s="218"/>
      <c r="NEW3" s="218"/>
      <c r="NEX3" s="218"/>
      <c r="NEY3" s="218"/>
      <c r="NEZ3" s="218"/>
      <c r="NFA3" s="218"/>
      <c r="NFB3" s="218"/>
      <c r="NFC3" s="218"/>
      <c r="NFD3" s="218"/>
      <c r="NFE3" s="218"/>
      <c r="NFF3" s="218"/>
      <c r="NFG3" s="218"/>
      <c r="NFH3" s="218"/>
      <c r="NFI3" s="218"/>
      <c r="NFJ3" s="218"/>
      <c r="NFK3" s="218"/>
      <c r="NFL3" s="218"/>
      <c r="NFM3" s="218"/>
      <c r="NFN3" s="218"/>
      <c r="NFO3" s="218"/>
      <c r="NFP3" s="218"/>
      <c r="NFQ3" s="218"/>
      <c r="NFR3" s="218"/>
      <c r="NFS3" s="218"/>
      <c r="NFT3" s="218"/>
      <c r="NFU3" s="218"/>
      <c r="NFV3" s="218"/>
      <c r="NFW3" s="218"/>
      <c r="NFX3" s="218"/>
      <c r="NFY3" s="218"/>
      <c r="NFZ3" s="218"/>
      <c r="NGA3" s="218"/>
      <c r="NGB3" s="218"/>
      <c r="NGC3" s="218"/>
      <c r="NGD3" s="218"/>
      <c r="NGE3" s="218"/>
      <c r="NGF3" s="218"/>
      <c r="NGG3" s="218"/>
      <c r="NGH3" s="218"/>
      <c r="NGI3" s="218"/>
      <c r="NGJ3" s="218"/>
      <c r="NGK3" s="218"/>
      <c r="NGL3" s="218"/>
      <c r="NGM3" s="218"/>
      <c r="NGN3" s="218"/>
      <c r="NGO3" s="218"/>
      <c r="NGP3" s="218"/>
      <c r="NGQ3" s="218"/>
      <c r="NGR3" s="218"/>
      <c r="NGS3" s="218"/>
      <c r="NGT3" s="218"/>
      <c r="NGU3" s="218"/>
      <c r="NGV3" s="218"/>
      <c r="NGW3" s="218"/>
      <c r="NGX3" s="218"/>
      <c r="NGY3" s="218"/>
      <c r="NGZ3" s="218"/>
      <c r="NHA3" s="218"/>
      <c r="NHB3" s="218"/>
      <c r="NHC3" s="218"/>
      <c r="NHD3" s="218"/>
      <c r="NHE3" s="218"/>
      <c r="NHF3" s="218"/>
      <c r="NHG3" s="218"/>
      <c r="NHH3" s="218"/>
      <c r="NHI3" s="218"/>
      <c r="NHJ3" s="218"/>
      <c r="NHK3" s="218"/>
      <c r="NHL3" s="218"/>
      <c r="NHM3" s="218"/>
      <c r="NHN3" s="218"/>
      <c r="NHO3" s="218"/>
      <c r="NHP3" s="218"/>
      <c r="NHQ3" s="218"/>
      <c r="NHR3" s="218"/>
      <c r="NHS3" s="218"/>
      <c r="NHT3" s="218"/>
      <c r="NHU3" s="218"/>
      <c r="NHV3" s="218"/>
      <c r="NHW3" s="218"/>
      <c r="NHX3" s="218"/>
      <c r="NHY3" s="218"/>
      <c r="NHZ3" s="218"/>
      <c r="NIA3" s="218"/>
      <c r="NIB3" s="218"/>
      <c r="NIC3" s="218"/>
      <c r="NID3" s="218"/>
      <c r="NIE3" s="218"/>
      <c r="NIF3" s="218"/>
      <c r="NIG3" s="218"/>
      <c r="NIH3" s="218"/>
      <c r="NII3" s="218"/>
      <c r="NIJ3" s="218"/>
      <c r="NIK3" s="218"/>
      <c r="NIL3" s="218"/>
      <c r="NIM3" s="218"/>
      <c r="NIN3" s="218"/>
      <c r="NIO3" s="218"/>
      <c r="NIP3" s="218"/>
      <c r="NIQ3" s="218"/>
      <c r="NIR3" s="218"/>
      <c r="NIS3" s="218"/>
      <c r="NIT3" s="218"/>
      <c r="NIU3" s="218"/>
      <c r="NIV3" s="218"/>
      <c r="NIW3" s="218"/>
      <c r="NIX3" s="218"/>
      <c r="NIY3" s="218"/>
      <c r="NIZ3" s="218"/>
      <c r="NJA3" s="218"/>
      <c r="NJB3" s="218"/>
      <c r="NJC3" s="218"/>
      <c r="NJD3" s="218"/>
      <c r="NJE3" s="218"/>
      <c r="NJF3" s="218"/>
      <c r="NJG3" s="218"/>
      <c r="NJH3" s="218"/>
      <c r="NJI3" s="218"/>
      <c r="NJJ3" s="218"/>
      <c r="NJK3" s="218"/>
      <c r="NJL3" s="218"/>
      <c r="NJM3" s="218"/>
      <c r="NJN3" s="218"/>
      <c r="NJO3" s="218"/>
      <c r="NJP3" s="218"/>
      <c r="NJQ3" s="218"/>
      <c r="NJR3" s="218"/>
      <c r="NJS3" s="218"/>
      <c r="NJT3" s="218"/>
      <c r="NJU3" s="218"/>
      <c r="NJV3" s="218"/>
      <c r="NJW3" s="218"/>
      <c r="NJX3" s="218"/>
      <c r="NJY3" s="218"/>
      <c r="NJZ3" s="218"/>
      <c r="NKA3" s="218"/>
      <c r="NKB3" s="218"/>
      <c r="NKC3" s="218"/>
      <c r="NKD3" s="218"/>
      <c r="NKE3" s="218"/>
      <c r="NKF3" s="218"/>
      <c r="NKG3" s="218"/>
      <c r="NKH3" s="218"/>
      <c r="NKI3" s="218"/>
      <c r="NKJ3" s="218"/>
      <c r="NKK3" s="218"/>
      <c r="NKL3" s="218"/>
      <c r="NKM3" s="218"/>
      <c r="NKN3" s="218"/>
      <c r="NKO3" s="218"/>
      <c r="NKP3" s="218"/>
      <c r="NKQ3" s="218"/>
      <c r="NKR3" s="218"/>
      <c r="NKS3" s="218"/>
      <c r="NKT3" s="218"/>
      <c r="NKU3" s="218"/>
      <c r="NKV3" s="218"/>
      <c r="NKW3" s="218"/>
      <c r="NKX3" s="218"/>
      <c r="NKY3" s="218"/>
      <c r="NKZ3" s="218"/>
      <c r="NLA3" s="218"/>
      <c r="NLB3" s="218"/>
      <c r="NLC3" s="218"/>
      <c r="NLD3" s="218"/>
      <c r="NLE3" s="218"/>
      <c r="NLF3" s="218"/>
      <c r="NLG3" s="218"/>
      <c r="NLH3" s="218"/>
      <c r="NLI3" s="218"/>
      <c r="NLJ3" s="218"/>
      <c r="NLK3" s="218"/>
      <c r="NLL3" s="218"/>
      <c r="NLM3" s="218"/>
      <c r="NLN3" s="218"/>
      <c r="NLO3" s="218"/>
      <c r="NLP3" s="218"/>
      <c r="NLQ3" s="218"/>
      <c r="NLR3" s="218"/>
      <c r="NLS3" s="218"/>
      <c r="NLT3" s="218"/>
      <c r="NLU3" s="218"/>
      <c r="NLV3" s="218"/>
      <c r="NLW3" s="218"/>
      <c r="NLX3" s="218"/>
      <c r="NLY3" s="218"/>
      <c r="NLZ3" s="218"/>
      <c r="NMA3" s="218"/>
      <c r="NMB3" s="218"/>
      <c r="NMC3" s="218"/>
      <c r="NMD3" s="218"/>
      <c r="NME3" s="218"/>
      <c r="NMF3" s="218"/>
      <c r="NMG3" s="218"/>
      <c r="NMH3" s="218"/>
      <c r="NMI3" s="218"/>
      <c r="NMJ3" s="218"/>
      <c r="NMK3" s="218"/>
      <c r="NML3" s="218"/>
      <c r="NMM3" s="218"/>
      <c r="NMN3" s="218"/>
      <c r="NMO3" s="218"/>
      <c r="NMP3" s="218"/>
      <c r="NMQ3" s="218"/>
      <c r="NMR3" s="218"/>
      <c r="NMS3" s="218"/>
      <c r="NMT3" s="218"/>
      <c r="NMU3" s="218"/>
      <c r="NMV3" s="218"/>
      <c r="NMW3" s="218"/>
      <c r="NMX3" s="218"/>
      <c r="NMY3" s="218"/>
      <c r="NMZ3" s="218"/>
      <c r="NNA3" s="218"/>
      <c r="NNB3" s="218"/>
      <c r="NNC3" s="218"/>
      <c r="NND3" s="218"/>
      <c r="NNE3" s="218"/>
      <c r="NNF3" s="218"/>
      <c r="NNG3" s="218"/>
      <c r="NNH3" s="218"/>
      <c r="NNI3" s="218"/>
      <c r="NNJ3" s="218"/>
      <c r="NNK3" s="218"/>
      <c r="NNL3" s="218"/>
      <c r="NNM3" s="218"/>
      <c r="NNN3" s="218"/>
      <c r="NNO3" s="218"/>
      <c r="NNP3" s="218"/>
      <c r="NNQ3" s="218"/>
      <c r="NNR3" s="218"/>
      <c r="NNS3" s="218"/>
      <c r="NNT3" s="218"/>
      <c r="NNU3" s="218"/>
      <c r="NNV3" s="218"/>
      <c r="NNW3" s="218"/>
      <c r="NNX3" s="218"/>
      <c r="NNY3" s="218"/>
      <c r="NNZ3" s="218"/>
      <c r="NOA3" s="218"/>
      <c r="NOB3" s="218"/>
      <c r="NOC3" s="218"/>
      <c r="NOD3" s="218"/>
      <c r="NOE3" s="218"/>
      <c r="NOF3" s="218"/>
      <c r="NOG3" s="218"/>
      <c r="NOH3" s="218"/>
      <c r="NOI3" s="218"/>
      <c r="NOJ3" s="218"/>
      <c r="NOK3" s="218"/>
      <c r="NOL3" s="218"/>
      <c r="NOM3" s="218"/>
      <c r="NON3" s="218"/>
      <c r="NOO3" s="218"/>
      <c r="NOP3" s="218"/>
      <c r="NOQ3" s="218"/>
      <c r="NOR3" s="218"/>
      <c r="NOS3" s="218"/>
      <c r="NOT3" s="218"/>
      <c r="NOU3" s="218"/>
      <c r="NOV3" s="218"/>
      <c r="NOW3" s="218"/>
      <c r="NOX3" s="218"/>
      <c r="NOY3" s="218"/>
      <c r="NOZ3" s="218"/>
      <c r="NPA3" s="218"/>
      <c r="NPB3" s="218"/>
      <c r="NPC3" s="218"/>
      <c r="NPD3" s="218"/>
      <c r="NPE3" s="218"/>
      <c r="NPF3" s="218"/>
      <c r="NPG3" s="218"/>
      <c r="NPH3" s="218"/>
      <c r="NPI3" s="218"/>
      <c r="NPJ3" s="218"/>
      <c r="NPK3" s="218"/>
      <c r="NPL3" s="218"/>
      <c r="NPM3" s="218"/>
      <c r="NPN3" s="218"/>
      <c r="NPO3" s="218"/>
      <c r="NPP3" s="218"/>
      <c r="NPQ3" s="218"/>
      <c r="NPR3" s="218"/>
      <c r="NPS3" s="218"/>
      <c r="NPT3" s="218"/>
      <c r="NPU3" s="218"/>
      <c r="NPV3" s="218"/>
      <c r="NPW3" s="218"/>
      <c r="NPX3" s="218"/>
      <c r="NPY3" s="218"/>
      <c r="NPZ3" s="218"/>
      <c r="NQA3" s="218"/>
      <c r="NQB3" s="218"/>
      <c r="NQC3" s="218"/>
      <c r="NQD3" s="218"/>
      <c r="NQE3" s="218"/>
      <c r="NQF3" s="218"/>
      <c r="NQG3" s="218"/>
      <c r="NQH3" s="218"/>
      <c r="NQI3" s="218"/>
      <c r="NQJ3" s="218"/>
      <c r="NQK3" s="218"/>
      <c r="NQL3" s="218"/>
      <c r="NQM3" s="218"/>
      <c r="NQN3" s="218"/>
      <c r="NQO3" s="218"/>
      <c r="NQP3" s="218"/>
      <c r="NQQ3" s="218"/>
      <c r="NQR3" s="218"/>
      <c r="NQS3" s="218"/>
      <c r="NQT3" s="218"/>
      <c r="NQU3" s="218"/>
      <c r="NQV3" s="218"/>
      <c r="NQW3" s="218"/>
      <c r="NQX3" s="218"/>
      <c r="NQY3" s="218"/>
      <c r="NQZ3" s="218"/>
      <c r="NRA3" s="218"/>
      <c r="NRB3" s="218"/>
      <c r="NRC3" s="218"/>
      <c r="NRD3" s="218"/>
      <c r="NRE3" s="218"/>
      <c r="NRF3" s="218"/>
      <c r="NRG3" s="218"/>
      <c r="NRH3" s="218"/>
      <c r="NRI3" s="218"/>
      <c r="NRJ3" s="218"/>
      <c r="NRK3" s="218"/>
      <c r="NRL3" s="218"/>
      <c r="NRM3" s="218"/>
      <c r="NRN3" s="218"/>
      <c r="NRO3" s="218"/>
      <c r="NRP3" s="218"/>
      <c r="NRQ3" s="218"/>
      <c r="NRR3" s="218"/>
      <c r="NRS3" s="218"/>
      <c r="NRT3" s="218"/>
      <c r="NRU3" s="218"/>
      <c r="NRV3" s="218"/>
      <c r="NRW3" s="218"/>
      <c r="NRX3" s="218"/>
      <c r="NRY3" s="218"/>
      <c r="NRZ3" s="218"/>
      <c r="NSA3" s="218"/>
      <c r="NSB3" s="218"/>
      <c r="NSC3" s="218"/>
      <c r="NSD3" s="218"/>
      <c r="NSE3" s="218"/>
      <c r="NSF3" s="218"/>
      <c r="NSG3" s="218"/>
      <c r="NSH3" s="218"/>
      <c r="NSI3" s="218"/>
      <c r="NSJ3" s="218"/>
      <c r="NSK3" s="218"/>
      <c r="NSL3" s="218"/>
      <c r="NSM3" s="218"/>
      <c r="NSN3" s="218"/>
      <c r="NSO3" s="218"/>
      <c r="NSP3" s="218"/>
      <c r="NSQ3" s="218"/>
      <c r="NSR3" s="218"/>
      <c r="NSS3" s="218"/>
      <c r="NST3" s="218"/>
      <c r="NSU3" s="218"/>
      <c r="NSV3" s="218"/>
      <c r="NSW3" s="218"/>
      <c r="NSX3" s="218"/>
      <c r="NSY3" s="218"/>
      <c r="NSZ3" s="218"/>
      <c r="NTA3" s="218"/>
      <c r="NTB3" s="218"/>
      <c r="NTC3" s="218"/>
      <c r="NTD3" s="218"/>
      <c r="NTE3" s="218"/>
      <c r="NTF3" s="218"/>
      <c r="NTG3" s="218"/>
      <c r="NTH3" s="218"/>
      <c r="NTI3" s="218"/>
      <c r="NTJ3" s="218"/>
      <c r="NTK3" s="218"/>
      <c r="NTL3" s="218"/>
      <c r="NTM3" s="218"/>
      <c r="NTN3" s="218"/>
      <c r="NTO3" s="218"/>
      <c r="NTP3" s="218"/>
      <c r="NTQ3" s="218"/>
      <c r="NTR3" s="218"/>
      <c r="NTS3" s="218"/>
      <c r="NTT3" s="218"/>
      <c r="NTU3" s="218"/>
      <c r="NTV3" s="218"/>
      <c r="NTW3" s="218"/>
      <c r="NTX3" s="218"/>
      <c r="NTY3" s="218"/>
      <c r="NTZ3" s="218"/>
      <c r="NUA3" s="218"/>
      <c r="NUB3" s="218"/>
      <c r="NUC3" s="218"/>
      <c r="NUD3" s="218"/>
      <c r="NUE3" s="218"/>
      <c r="NUF3" s="218"/>
      <c r="NUG3" s="218"/>
      <c r="NUH3" s="218"/>
      <c r="NUI3" s="218"/>
      <c r="NUJ3" s="218"/>
      <c r="NUK3" s="218"/>
      <c r="NUL3" s="218"/>
      <c r="NUM3" s="218"/>
      <c r="NUN3" s="218"/>
      <c r="NUO3" s="218"/>
      <c r="NUP3" s="218"/>
      <c r="NUQ3" s="218"/>
      <c r="NUR3" s="218"/>
      <c r="NUS3" s="218"/>
      <c r="NUT3" s="218"/>
      <c r="NUU3" s="218"/>
      <c r="NUV3" s="218"/>
      <c r="NUW3" s="218"/>
      <c r="NUX3" s="218"/>
      <c r="NUY3" s="218"/>
      <c r="NUZ3" s="218"/>
      <c r="NVA3" s="218"/>
      <c r="NVB3" s="218"/>
      <c r="NVC3" s="218"/>
      <c r="NVD3" s="218"/>
      <c r="NVE3" s="218"/>
      <c r="NVF3" s="218"/>
      <c r="NVG3" s="218"/>
      <c r="NVH3" s="218"/>
      <c r="NVI3" s="218"/>
      <c r="NVJ3" s="218"/>
      <c r="NVK3" s="218"/>
      <c r="NVL3" s="218"/>
      <c r="NVM3" s="218"/>
      <c r="NVN3" s="218"/>
      <c r="NVO3" s="218"/>
      <c r="NVP3" s="218"/>
      <c r="NVQ3" s="218"/>
      <c r="NVR3" s="218"/>
      <c r="NVS3" s="218"/>
      <c r="NVT3" s="218"/>
      <c r="NVU3" s="218"/>
      <c r="NVV3" s="218"/>
      <c r="NVW3" s="218"/>
      <c r="NVX3" s="218"/>
      <c r="NVY3" s="218"/>
      <c r="NVZ3" s="218"/>
      <c r="NWA3" s="218"/>
      <c r="NWB3" s="218"/>
      <c r="NWC3" s="218"/>
      <c r="NWD3" s="218"/>
      <c r="NWE3" s="218"/>
      <c r="NWF3" s="218"/>
      <c r="NWG3" s="218"/>
      <c r="NWH3" s="218"/>
      <c r="NWI3" s="218"/>
      <c r="NWJ3" s="218"/>
      <c r="NWK3" s="218"/>
      <c r="NWL3" s="218"/>
      <c r="NWM3" s="218"/>
      <c r="NWN3" s="218"/>
      <c r="NWO3" s="218"/>
      <c r="NWP3" s="218"/>
      <c r="NWQ3" s="218"/>
      <c r="NWR3" s="218"/>
      <c r="NWS3" s="218"/>
      <c r="NWT3" s="218"/>
      <c r="NWU3" s="218"/>
      <c r="NWV3" s="218"/>
      <c r="NWW3" s="218"/>
      <c r="NWX3" s="218"/>
      <c r="NWY3" s="218"/>
      <c r="NWZ3" s="218"/>
      <c r="NXA3" s="218"/>
      <c r="NXB3" s="218"/>
      <c r="NXC3" s="218"/>
      <c r="NXD3" s="218"/>
      <c r="NXE3" s="218"/>
      <c r="NXF3" s="218"/>
      <c r="NXG3" s="218"/>
      <c r="NXH3" s="218"/>
      <c r="NXI3" s="218"/>
      <c r="NXJ3" s="218"/>
      <c r="NXK3" s="218"/>
      <c r="NXL3" s="218"/>
      <c r="NXM3" s="218"/>
      <c r="NXN3" s="218"/>
      <c r="NXO3" s="218"/>
      <c r="NXP3" s="218"/>
      <c r="NXQ3" s="218"/>
      <c r="NXR3" s="218"/>
      <c r="NXS3" s="218"/>
      <c r="NXT3" s="218"/>
      <c r="NXU3" s="218"/>
      <c r="NXV3" s="218"/>
      <c r="NXW3" s="218"/>
      <c r="NXX3" s="218"/>
      <c r="NXY3" s="218"/>
      <c r="NXZ3" s="218"/>
      <c r="NYA3" s="218"/>
      <c r="NYB3" s="218"/>
      <c r="NYC3" s="218"/>
      <c r="NYD3" s="218"/>
      <c r="NYE3" s="218"/>
      <c r="NYF3" s="218"/>
      <c r="NYG3" s="218"/>
      <c r="NYH3" s="218"/>
      <c r="NYI3" s="218"/>
      <c r="NYJ3" s="218"/>
      <c r="NYK3" s="218"/>
      <c r="NYL3" s="218"/>
      <c r="NYM3" s="218"/>
      <c r="NYN3" s="218"/>
      <c r="NYO3" s="218"/>
      <c r="NYP3" s="218"/>
      <c r="NYQ3" s="218"/>
      <c r="NYR3" s="218"/>
      <c r="NYS3" s="218"/>
      <c r="NYT3" s="218"/>
      <c r="NYU3" s="218"/>
      <c r="NYV3" s="218"/>
      <c r="NYW3" s="218"/>
      <c r="NYX3" s="218"/>
      <c r="NYY3" s="218"/>
      <c r="NYZ3" s="218"/>
      <c r="NZA3" s="218"/>
      <c r="NZB3" s="218"/>
      <c r="NZC3" s="218"/>
      <c r="NZD3" s="218"/>
      <c r="NZE3" s="218"/>
      <c r="NZF3" s="218"/>
      <c r="NZG3" s="218"/>
      <c r="NZH3" s="218"/>
      <c r="NZI3" s="218"/>
      <c r="NZJ3" s="218"/>
      <c r="NZK3" s="218"/>
      <c r="NZL3" s="218"/>
      <c r="NZM3" s="218"/>
      <c r="NZN3" s="218"/>
      <c r="NZO3" s="218"/>
      <c r="NZP3" s="218"/>
      <c r="NZQ3" s="218"/>
      <c r="NZR3" s="218"/>
      <c r="NZS3" s="218"/>
      <c r="NZT3" s="218"/>
      <c r="NZU3" s="218"/>
      <c r="NZV3" s="218"/>
      <c r="NZW3" s="218"/>
      <c r="NZX3" s="218"/>
      <c r="NZY3" s="218"/>
      <c r="NZZ3" s="218"/>
      <c r="OAA3" s="218"/>
      <c r="OAB3" s="218"/>
      <c r="OAC3" s="218"/>
      <c r="OAD3" s="218"/>
      <c r="OAE3" s="218"/>
      <c r="OAF3" s="218"/>
      <c r="OAG3" s="218"/>
      <c r="OAH3" s="218"/>
      <c r="OAI3" s="218"/>
      <c r="OAJ3" s="218"/>
      <c r="OAK3" s="218"/>
      <c r="OAL3" s="218"/>
      <c r="OAM3" s="218"/>
      <c r="OAN3" s="218"/>
      <c r="OAO3" s="218"/>
      <c r="OAP3" s="218"/>
      <c r="OAQ3" s="218"/>
      <c r="OAR3" s="218"/>
      <c r="OAS3" s="218"/>
      <c r="OAT3" s="218"/>
      <c r="OAU3" s="218"/>
      <c r="OAV3" s="218"/>
      <c r="OAW3" s="218"/>
      <c r="OAX3" s="218"/>
      <c r="OAY3" s="218"/>
      <c r="OAZ3" s="218"/>
      <c r="OBA3" s="218"/>
      <c r="OBB3" s="218"/>
      <c r="OBC3" s="218"/>
      <c r="OBD3" s="218"/>
      <c r="OBE3" s="218"/>
      <c r="OBF3" s="218"/>
      <c r="OBG3" s="218"/>
      <c r="OBH3" s="218"/>
      <c r="OBI3" s="218"/>
      <c r="OBJ3" s="218"/>
      <c r="OBK3" s="218"/>
      <c r="OBL3" s="218"/>
      <c r="OBM3" s="218"/>
      <c r="OBN3" s="218"/>
      <c r="OBO3" s="218"/>
      <c r="OBP3" s="218"/>
      <c r="OBQ3" s="218"/>
      <c r="OBR3" s="218"/>
      <c r="OBS3" s="218"/>
      <c r="OBT3" s="218"/>
      <c r="OBU3" s="218"/>
      <c r="OBV3" s="218"/>
      <c r="OBW3" s="218"/>
      <c r="OBX3" s="218"/>
      <c r="OBY3" s="218"/>
      <c r="OBZ3" s="218"/>
      <c r="OCA3" s="218"/>
      <c r="OCB3" s="218"/>
      <c r="OCC3" s="218"/>
      <c r="OCD3" s="218"/>
      <c r="OCE3" s="218"/>
      <c r="OCF3" s="218"/>
      <c r="OCG3" s="218"/>
      <c r="OCH3" s="218"/>
      <c r="OCI3" s="218"/>
      <c r="OCJ3" s="218"/>
      <c r="OCK3" s="218"/>
      <c r="OCL3" s="218"/>
      <c r="OCM3" s="218"/>
      <c r="OCN3" s="218"/>
      <c r="OCO3" s="218"/>
      <c r="OCP3" s="218"/>
      <c r="OCQ3" s="218"/>
      <c r="OCR3" s="218"/>
      <c r="OCS3" s="218"/>
      <c r="OCT3" s="218"/>
      <c r="OCU3" s="218"/>
      <c r="OCV3" s="218"/>
      <c r="OCW3" s="218"/>
      <c r="OCX3" s="218"/>
      <c r="OCY3" s="218"/>
      <c r="OCZ3" s="218"/>
      <c r="ODA3" s="218"/>
      <c r="ODB3" s="218"/>
      <c r="ODC3" s="218"/>
      <c r="ODD3" s="218"/>
      <c r="ODE3" s="218"/>
      <c r="ODF3" s="218"/>
      <c r="ODG3" s="218"/>
      <c r="ODH3" s="218"/>
      <c r="ODI3" s="218"/>
      <c r="ODJ3" s="218"/>
      <c r="ODK3" s="218"/>
      <c r="ODL3" s="218"/>
      <c r="ODM3" s="218"/>
      <c r="ODN3" s="218"/>
      <c r="ODO3" s="218"/>
      <c r="ODP3" s="218"/>
      <c r="ODQ3" s="218"/>
      <c r="ODR3" s="218"/>
      <c r="ODS3" s="218"/>
      <c r="ODT3" s="218"/>
      <c r="ODU3" s="218"/>
      <c r="ODV3" s="218"/>
      <c r="ODW3" s="218"/>
      <c r="ODX3" s="218"/>
      <c r="ODY3" s="218"/>
      <c r="ODZ3" s="218"/>
      <c r="OEA3" s="218"/>
      <c r="OEB3" s="218"/>
      <c r="OEC3" s="218"/>
      <c r="OED3" s="218"/>
      <c r="OEE3" s="218"/>
      <c r="OEF3" s="218"/>
      <c r="OEG3" s="218"/>
      <c r="OEH3" s="218"/>
      <c r="OEI3" s="218"/>
      <c r="OEJ3" s="218"/>
      <c r="OEK3" s="218"/>
      <c r="OEL3" s="218"/>
      <c r="OEM3" s="218"/>
      <c r="OEN3" s="218"/>
      <c r="OEO3" s="218"/>
      <c r="OEP3" s="218"/>
      <c r="OEQ3" s="218"/>
      <c r="OER3" s="218"/>
      <c r="OES3" s="218"/>
      <c r="OET3" s="218"/>
      <c r="OEU3" s="218"/>
      <c r="OEV3" s="218"/>
      <c r="OEW3" s="218"/>
      <c r="OEX3" s="218"/>
      <c r="OEY3" s="218"/>
      <c r="OEZ3" s="218"/>
      <c r="OFA3" s="218"/>
      <c r="OFB3" s="218"/>
      <c r="OFC3" s="218"/>
      <c r="OFD3" s="218"/>
      <c r="OFE3" s="218"/>
      <c r="OFF3" s="218"/>
      <c r="OFG3" s="218"/>
      <c r="OFH3" s="218"/>
      <c r="OFI3" s="218"/>
      <c r="OFJ3" s="218"/>
      <c r="OFK3" s="218"/>
      <c r="OFL3" s="218"/>
      <c r="OFM3" s="218"/>
      <c r="OFN3" s="218"/>
      <c r="OFO3" s="218"/>
      <c r="OFP3" s="218"/>
      <c r="OFQ3" s="218"/>
      <c r="OFR3" s="218"/>
      <c r="OFS3" s="218"/>
      <c r="OFT3" s="218"/>
      <c r="OFU3" s="218"/>
      <c r="OFV3" s="218"/>
      <c r="OFW3" s="218"/>
      <c r="OFX3" s="218"/>
      <c r="OFY3" s="218"/>
      <c r="OFZ3" s="218"/>
      <c r="OGA3" s="218"/>
      <c r="OGB3" s="218"/>
      <c r="OGC3" s="218"/>
      <c r="OGD3" s="218"/>
      <c r="OGE3" s="218"/>
      <c r="OGF3" s="218"/>
      <c r="OGG3" s="218"/>
      <c r="OGH3" s="218"/>
      <c r="OGI3" s="218"/>
      <c r="OGJ3" s="218"/>
      <c r="OGK3" s="218"/>
      <c r="OGL3" s="218"/>
      <c r="OGM3" s="218"/>
      <c r="OGN3" s="218"/>
      <c r="OGO3" s="218"/>
      <c r="OGP3" s="218"/>
      <c r="OGQ3" s="218"/>
      <c r="OGR3" s="218"/>
      <c r="OGS3" s="218"/>
      <c r="OGT3" s="218"/>
      <c r="OGU3" s="218"/>
      <c r="OGV3" s="218"/>
      <c r="OGW3" s="218"/>
      <c r="OGX3" s="218"/>
      <c r="OGY3" s="218"/>
      <c r="OGZ3" s="218"/>
      <c r="OHA3" s="218"/>
      <c r="OHB3" s="218"/>
      <c r="OHC3" s="218"/>
      <c r="OHD3" s="218"/>
      <c r="OHE3" s="218"/>
      <c r="OHF3" s="218"/>
      <c r="OHG3" s="218"/>
      <c r="OHH3" s="218"/>
      <c r="OHI3" s="218"/>
      <c r="OHJ3" s="218"/>
      <c r="OHK3" s="218"/>
      <c r="OHL3" s="218"/>
      <c r="OHM3" s="218"/>
      <c r="OHN3" s="218"/>
      <c r="OHO3" s="218"/>
      <c r="OHP3" s="218"/>
      <c r="OHQ3" s="218"/>
      <c r="OHR3" s="218"/>
      <c r="OHS3" s="218"/>
      <c r="OHT3" s="218"/>
      <c r="OHU3" s="218"/>
      <c r="OHV3" s="218"/>
      <c r="OHW3" s="218"/>
      <c r="OHX3" s="218"/>
      <c r="OHY3" s="218"/>
      <c r="OHZ3" s="218"/>
      <c r="OIA3" s="218"/>
      <c r="OIB3" s="218"/>
      <c r="OIC3" s="218"/>
      <c r="OID3" s="218"/>
      <c r="OIE3" s="218"/>
      <c r="OIF3" s="218"/>
      <c r="OIG3" s="218"/>
      <c r="OIH3" s="218"/>
      <c r="OII3" s="218"/>
      <c r="OIJ3" s="218"/>
      <c r="OIK3" s="218"/>
      <c r="OIL3" s="218"/>
      <c r="OIM3" s="218"/>
      <c r="OIN3" s="218"/>
      <c r="OIO3" s="218"/>
      <c r="OIP3" s="218"/>
      <c r="OIQ3" s="218"/>
      <c r="OIR3" s="218"/>
      <c r="OIS3" s="218"/>
      <c r="OIT3" s="218"/>
      <c r="OIU3" s="218"/>
      <c r="OIV3" s="218"/>
      <c r="OIW3" s="218"/>
      <c r="OIX3" s="218"/>
      <c r="OIY3" s="218"/>
      <c r="OIZ3" s="218"/>
      <c r="OJA3" s="218"/>
      <c r="OJB3" s="218"/>
      <c r="OJC3" s="218"/>
      <c r="OJD3" s="218"/>
      <c r="OJE3" s="218"/>
      <c r="OJF3" s="218"/>
      <c r="OJG3" s="218"/>
      <c r="OJH3" s="218"/>
      <c r="OJI3" s="218"/>
      <c r="OJJ3" s="218"/>
      <c r="OJK3" s="218"/>
      <c r="OJL3" s="218"/>
      <c r="OJM3" s="218"/>
      <c r="OJN3" s="218"/>
      <c r="OJO3" s="218"/>
      <c r="OJP3" s="218"/>
      <c r="OJQ3" s="218"/>
      <c r="OJR3" s="218"/>
      <c r="OJS3" s="218"/>
      <c r="OJT3" s="218"/>
      <c r="OJU3" s="218"/>
      <c r="OJV3" s="218"/>
      <c r="OJW3" s="218"/>
      <c r="OJX3" s="218"/>
      <c r="OJY3" s="218"/>
      <c r="OJZ3" s="218"/>
      <c r="OKA3" s="218"/>
      <c r="OKB3" s="218"/>
      <c r="OKC3" s="218"/>
      <c r="OKD3" s="218"/>
      <c r="OKE3" s="218"/>
      <c r="OKF3" s="218"/>
      <c r="OKG3" s="218"/>
      <c r="OKH3" s="218"/>
      <c r="OKI3" s="218"/>
      <c r="OKJ3" s="218"/>
      <c r="OKK3" s="218"/>
      <c r="OKL3" s="218"/>
      <c r="OKM3" s="218"/>
      <c r="OKN3" s="218"/>
      <c r="OKO3" s="218"/>
      <c r="OKP3" s="218"/>
      <c r="OKQ3" s="218"/>
      <c r="OKR3" s="218"/>
      <c r="OKS3" s="218"/>
      <c r="OKT3" s="218"/>
      <c r="OKU3" s="218"/>
      <c r="OKV3" s="218"/>
      <c r="OKW3" s="218"/>
      <c r="OKX3" s="218"/>
      <c r="OKY3" s="218"/>
      <c r="OKZ3" s="218"/>
      <c r="OLA3" s="218"/>
      <c r="OLB3" s="218"/>
      <c r="OLC3" s="218"/>
      <c r="OLD3" s="218"/>
      <c r="OLE3" s="218"/>
      <c r="OLF3" s="218"/>
      <c r="OLG3" s="218"/>
      <c r="OLH3" s="218"/>
      <c r="OLI3" s="218"/>
      <c r="OLJ3" s="218"/>
      <c r="OLK3" s="218"/>
      <c r="OLL3" s="218"/>
      <c r="OLM3" s="218"/>
      <c r="OLN3" s="218"/>
      <c r="OLO3" s="218"/>
      <c r="OLP3" s="218"/>
      <c r="OLQ3" s="218"/>
      <c r="OLR3" s="218"/>
      <c r="OLS3" s="218"/>
      <c r="OLT3" s="218"/>
      <c r="OLU3" s="218"/>
      <c r="OLV3" s="218"/>
      <c r="OLW3" s="218"/>
      <c r="OLX3" s="218"/>
      <c r="OLY3" s="218"/>
      <c r="OLZ3" s="218"/>
      <c r="OMA3" s="218"/>
      <c r="OMB3" s="218"/>
      <c r="OMC3" s="218"/>
      <c r="OMD3" s="218"/>
      <c r="OME3" s="218"/>
      <c r="OMF3" s="218"/>
      <c r="OMG3" s="218"/>
      <c r="OMH3" s="218"/>
      <c r="OMI3" s="218"/>
      <c r="OMJ3" s="218"/>
      <c r="OMK3" s="218"/>
      <c r="OML3" s="218"/>
      <c r="OMM3" s="218"/>
      <c r="OMN3" s="218"/>
      <c r="OMO3" s="218"/>
      <c r="OMP3" s="218"/>
      <c r="OMQ3" s="218"/>
      <c r="OMR3" s="218"/>
      <c r="OMS3" s="218"/>
      <c r="OMT3" s="218"/>
      <c r="OMU3" s="218"/>
      <c r="OMV3" s="218"/>
      <c r="OMW3" s="218"/>
      <c r="OMX3" s="218"/>
      <c r="OMY3" s="218"/>
      <c r="OMZ3" s="218"/>
      <c r="ONA3" s="218"/>
      <c r="ONB3" s="218"/>
      <c r="ONC3" s="218"/>
      <c r="OND3" s="218"/>
      <c r="ONE3" s="218"/>
      <c r="ONF3" s="218"/>
      <c r="ONG3" s="218"/>
      <c r="ONH3" s="218"/>
      <c r="ONI3" s="218"/>
      <c r="ONJ3" s="218"/>
      <c r="ONK3" s="218"/>
      <c r="ONL3" s="218"/>
      <c r="ONM3" s="218"/>
      <c r="ONN3" s="218"/>
      <c r="ONO3" s="218"/>
      <c r="ONP3" s="218"/>
      <c r="ONQ3" s="218"/>
      <c r="ONR3" s="218"/>
      <c r="ONS3" s="218"/>
      <c r="ONT3" s="218"/>
      <c r="ONU3" s="218"/>
      <c r="ONV3" s="218"/>
      <c r="ONW3" s="218"/>
      <c r="ONX3" s="218"/>
      <c r="ONY3" s="218"/>
      <c r="ONZ3" s="218"/>
      <c r="OOA3" s="218"/>
      <c r="OOB3" s="218"/>
      <c r="OOC3" s="218"/>
      <c r="OOD3" s="218"/>
      <c r="OOE3" s="218"/>
      <c r="OOF3" s="218"/>
      <c r="OOG3" s="218"/>
      <c r="OOH3" s="218"/>
      <c r="OOI3" s="218"/>
      <c r="OOJ3" s="218"/>
      <c r="OOK3" s="218"/>
      <c r="OOL3" s="218"/>
      <c r="OOM3" s="218"/>
      <c r="OON3" s="218"/>
      <c r="OOO3" s="218"/>
      <c r="OOP3" s="218"/>
      <c r="OOQ3" s="218"/>
      <c r="OOR3" s="218"/>
      <c r="OOS3" s="218"/>
      <c r="OOT3" s="218"/>
      <c r="OOU3" s="218"/>
      <c r="OOV3" s="218"/>
      <c r="OOW3" s="218"/>
      <c r="OOX3" s="218"/>
      <c r="OOY3" s="218"/>
      <c r="OOZ3" s="218"/>
      <c r="OPA3" s="218"/>
      <c r="OPB3" s="218"/>
      <c r="OPC3" s="218"/>
      <c r="OPD3" s="218"/>
      <c r="OPE3" s="218"/>
      <c r="OPF3" s="218"/>
      <c r="OPG3" s="218"/>
      <c r="OPH3" s="218"/>
      <c r="OPI3" s="218"/>
      <c r="OPJ3" s="218"/>
      <c r="OPK3" s="218"/>
      <c r="OPL3" s="218"/>
      <c r="OPM3" s="218"/>
      <c r="OPN3" s="218"/>
      <c r="OPO3" s="218"/>
      <c r="OPP3" s="218"/>
      <c r="OPQ3" s="218"/>
      <c r="OPR3" s="218"/>
      <c r="OPS3" s="218"/>
      <c r="OPT3" s="218"/>
      <c r="OPU3" s="218"/>
      <c r="OPV3" s="218"/>
      <c r="OPW3" s="218"/>
      <c r="OPX3" s="218"/>
      <c r="OPY3" s="218"/>
      <c r="OPZ3" s="218"/>
      <c r="OQA3" s="218"/>
      <c r="OQB3" s="218"/>
      <c r="OQC3" s="218"/>
      <c r="OQD3" s="218"/>
      <c r="OQE3" s="218"/>
      <c r="OQF3" s="218"/>
      <c r="OQG3" s="218"/>
      <c r="OQH3" s="218"/>
      <c r="OQI3" s="218"/>
      <c r="OQJ3" s="218"/>
      <c r="OQK3" s="218"/>
      <c r="OQL3" s="218"/>
      <c r="OQM3" s="218"/>
      <c r="OQN3" s="218"/>
      <c r="OQO3" s="218"/>
      <c r="OQP3" s="218"/>
      <c r="OQQ3" s="218"/>
      <c r="OQR3" s="218"/>
      <c r="OQS3" s="218"/>
      <c r="OQT3" s="218"/>
      <c r="OQU3" s="218"/>
      <c r="OQV3" s="218"/>
      <c r="OQW3" s="218"/>
      <c r="OQX3" s="218"/>
      <c r="OQY3" s="218"/>
      <c r="OQZ3" s="218"/>
      <c r="ORA3" s="218"/>
      <c r="ORB3" s="218"/>
      <c r="ORC3" s="218"/>
      <c r="ORD3" s="218"/>
      <c r="ORE3" s="218"/>
      <c r="ORF3" s="218"/>
      <c r="ORG3" s="218"/>
      <c r="ORH3" s="218"/>
      <c r="ORI3" s="218"/>
      <c r="ORJ3" s="218"/>
      <c r="ORK3" s="218"/>
      <c r="ORL3" s="218"/>
      <c r="ORM3" s="218"/>
      <c r="ORN3" s="218"/>
      <c r="ORO3" s="218"/>
      <c r="ORP3" s="218"/>
      <c r="ORQ3" s="218"/>
      <c r="ORR3" s="218"/>
      <c r="ORS3" s="218"/>
      <c r="ORT3" s="218"/>
      <c r="ORU3" s="218"/>
      <c r="ORV3" s="218"/>
      <c r="ORW3" s="218"/>
      <c r="ORX3" s="218"/>
      <c r="ORY3" s="218"/>
      <c r="ORZ3" s="218"/>
      <c r="OSA3" s="218"/>
      <c r="OSB3" s="218"/>
      <c r="OSC3" s="218"/>
      <c r="OSD3" s="218"/>
      <c r="OSE3" s="218"/>
      <c r="OSF3" s="218"/>
      <c r="OSG3" s="218"/>
      <c r="OSH3" s="218"/>
      <c r="OSI3" s="218"/>
      <c r="OSJ3" s="218"/>
      <c r="OSK3" s="218"/>
      <c r="OSL3" s="218"/>
      <c r="OSM3" s="218"/>
      <c r="OSN3" s="218"/>
      <c r="OSO3" s="218"/>
      <c r="OSP3" s="218"/>
      <c r="OSQ3" s="218"/>
      <c r="OSR3" s="218"/>
      <c r="OSS3" s="218"/>
      <c r="OST3" s="218"/>
      <c r="OSU3" s="218"/>
      <c r="OSV3" s="218"/>
      <c r="OSW3" s="218"/>
      <c r="OSX3" s="218"/>
      <c r="OSY3" s="218"/>
      <c r="OSZ3" s="218"/>
      <c r="OTA3" s="218"/>
      <c r="OTB3" s="218"/>
      <c r="OTC3" s="218"/>
      <c r="OTD3" s="218"/>
      <c r="OTE3" s="218"/>
      <c r="OTF3" s="218"/>
      <c r="OTG3" s="218"/>
      <c r="OTH3" s="218"/>
      <c r="OTI3" s="218"/>
      <c r="OTJ3" s="218"/>
      <c r="OTK3" s="218"/>
      <c r="OTL3" s="218"/>
      <c r="OTM3" s="218"/>
      <c r="OTN3" s="218"/>
      <c r="OTO3" s="218"/>
      <c r="OTP3" s="218"/>
      <c r="OTQ3" s="218"/>
      <c r="OTR3" s="218"/>
      <c r="OTS3" s="218"/>
      <c r="OTT3" s="218"/>
      <c r="OTU3" s="218"/>
      <c r="OTV3" s="218"/>
      <c r="OTW3" s="218"/>
      <c r="OTX3" s="218"/>
      <c r="OTY3" s="218"/>
      <c r="OTZ3" s="218"/>
      <c r="OUA3" s="218"/>
      <c r="OUB3" s="218"/>
      <c r="OUC3" s="218"/>
      <c r="OUD3" s="218"/>
      <c r="OUE3" s="218"/>
      <c r="OUF3" s="218"/>
      <c r="OUG3" s="218"/>
      <c r="OUH3" s="218"/>
      <c r="OUI3" s="218"/>
      <c r="OUJ3" s="218"/>
      <c r="OUK3" s="218"/>
      <c r="OUL3" s="218"/>
      <c r="OUM3" s="218"/>
      <c r="OUN3" s="218"/>
      <c r="OUO3" s="218"/>
      <c r="OUP3" s="218"/>
      <c r="OUQ3" s="218"/>
      <c r="OUR3" s="218"/>
      <c r="OUS3" s="218"/>
      <c r="OUT3" s="218"/>
      <c r="OUU3" s="218"/>
      <c r="OUV3" s="218"/>
      <c r="OUW3" s="218"/>
      <c r="OUX3" s="218"/>
      <c r="OUY3" s="218"/>
      <c r="OUZ3" s="218"/>
      <c r="OVA3" s="218"/>
      <c r="OVB3" s="218"/>
      <c r="OVC3" s="218"/>
      <c r="OVD3" s="218"/>
      <c r="OVE3" s="218"/>
      <c r="OVF3" s="218"/>
      <c r="OVG3" s="218"/>
      <c r="OVH3" s="218"/>
      <c r="OVI3" s="218"/>
      <c r="OVJ3" s="218"/>
      <c r="OVK3" s="218"/>
      <c r="OVL3" s="218"/>
      <c r="OVM3" s="218"/>
      <c r="OVN3" s="218"/>
      <c r="OVO3" s="218"/>
      <c r="OVP3" s="218"/>
      <c r="OVQ3" s="218"/>
      <c r="OVR3" s="218"/>
      <c r="OVS3" s="218"/>
      <c r="OVT3" s="218"/>
      <c r="OVU3" s="218"/>
      <c r="OVV3" s="218"/>
      <c r="OVW3" s="218"/>
      <c r="OVX3" s="218"/>
      <c r="OVY3" s="218"/>
      <c r="OVZ3" s="218"/>
      <c r="OWA3" s="218"/>
      <c r="OWB3" s="218"/>
      <c r="OWC3" s="218"/>
      <c r="OWD3" s="218"/>
      <c r="OWE3" s="218"/>
      <c r="OWF3" s="218"/>
      <c r="OWG3" s="218"/>
      <c r="OWH3" s="218"/>
      <c r="OWI3" s="218"/>
      <c r="OWJ3" s="218"/>
      <c r="OWK3" s="218"/>
      <c r="OWL3" s="218"/>
      <c r="OWM3" s="218"/>
      <c r="OWN3" s="218"/>
      <c r="OWO3" s="218"/>
      <c r="OWP3" s="218"/>
      <c r="OWQ3" s="218"/>
      <c r="OWR3" s="218"/>
      <c r="OWS3" s="218"/>
      <c r="OWT3" s="218"/>
      <c r="OWU3" s="218"/>
      <c r="OWV3" s="218"/>
      <c r="OWW3" s="218"/>
      <c r="OWX3" s="218"/>
      <c r="OWY3" s="218"/>
      <c r="OWZ3" s="218"/>
      <c r="OXA3" s="218"/>
      <c r="OXB3" s="218"/>
      <c r="OXC3" s="218"/>
      <c r="OXD3" s="218"/>
      <c r="OXE3" s="218"/>
      <c r="OXF3" s="218"/>
      <c r="OXG3" s="218"/>
      <c r="OXH3" s="218"/>
      <c r="OXI3" s="218"/>
      <c r="OXJ3" s="218"/>
      <c r="OXK3" s="218"/>
      <c r="OXL3" s="218"/>
      <c r="OXM3" s="218"/>
      <c r="OXN3" s="218"/>
      <c r="OXO3" s="218"/>
      <c r="OXP3" s="218"/>
      <c r="OXQ3" s="218"/>
      <c r="OXR3" s="218"/>
      <c r="OXS3" s="218"/>
      <c r="OXT3" s="218"/>
      <c r="OXU3" s="218"/>
      <c r="OXV3" s="218"/>
      <c r="OXW3" s="218"/>
      <c r="OXX3" s="218"/>
      <c r="OXY3" s="218"/>
      <c r="OXZ3" s="218"/>
      <c r="OYA3" s="218"/>
      <c r="OYB3" s="218"/>
      <c r="OYC3" s="218"/>
      <c r="OYD3" s="218"/>
      <c r="OYE3" s="218"/>
      <c r="OYF3" s="218"/>
      <c r="OYG3" s="218"/>
      <c r="OYH3" s="218"/>
      <c r="OYI3" s="218"/>
      <c r="OYJ3" s="218"/>
      <c r="OYK3" s="218"/>
      <c r="OYL3" s="218"/>
      <c r="OYM3" s="218"/>
      <c r="OYN3" s="218"/>
      <c r="OYO3" s="218"/>
      <c r="OYP3" s="218"/>
      <c r="OYQ3" s="218"/>
      <c r="OYR3" s="218"/>
      <c r="OYS3" s="218"/>
      <c r="OYT3" s="218"/>
      <c r="OYU3" s="218"/>
      <c r="OYV3" s="218"/>
      <c r="OYW3" s="218"/>
      <c r="OYX3" s="218"/>
      <c r="OYY3" s="218"/>
      <c r="OYZ3" s="218"/>
      <c r="OZA3" s="218"/>
      <c r="OZB3" s="218"/>
      <c r="OZC3" s="218"/>
      <c r="OZD3" s="218"/>
      <c r="OZE3" s="218"/>
      <c r="OZF3" s="218"/>
      <c r="OZG3" s="218"/>
      <c r="OZH3" s="218"/>
      <c r="OZI3" s="218"/>
      <c r="OZJ3" s="218"/>
      <c r="OZK3" s="218"/>
      <c r="OZL3" s="218"/>
      <c r="OZM3" s="218"/>
      <c r="OZN3" s="218"/>
      <c r="OZO3" s="218"/>
      <c r="OZP3" s="218"/>
      <c r="OZQ3" s="218"/>
      <c r="OZR3" s="218"/>
      <c r="OZS3" s="218"/>
      <c r="OZT3" s="218"/>
      <c r="OZU3" s="218"/>
      <c r="OZV3" s="218"/>
      <c r="OZW3" s="218"/>
      <c r="OZX3" s="218"/>
      <c r="OZY3" s="218"/>
      <c r="OZZ3" s="218"/>
      <c r="PAA3" s="218"/>
      <c r="PAB3" s="218"/>
      <c r="PAC3" s="218"/>
      <c r="PAD3" s="218"/>
      <c r="PAE3" s="218"/>
      <c r="PAF3" s="218"/>
      <c r="PAG3" s="218"/>
      <c r="PAH3" s="218"/>
      <c r="PAI3" s="218"/>
      <c r="PAJ3" s="218"/>
      <c r="PAK3" s="218"/>
      <c r="PAL3" s="218"/>
      <c r="PAM3" s="218"/>
      <c r="PAN3" s="218"/>
      <c r="PAO3" s="218"/>
      <c r="PAP3" s="218"/>
      <c r="PAQ3" s="218"/>
      <c r="PAR3" s="218"/>
      <c r="PAS3" s="218"/>
      <c r="PAT3" s="218"/>
      <c r="PAU3" s="218"/>
      <c r="PAV3" s="218"/>
      <c r="PAW3" s="218"/>
      <c r="PAX3" s="218"/>
      <c r="PAY3" s="218"/>
      <c r="PAZ3" s="218"/>
      <c r="PBA3" s="218"/>
      <c r="PBB3" s="218"/>
      <c r="PBC3" s="218"/>
      <c r="PBD3" s="218"/>
      <c r="PBE3" s="218"/>
      <c r="PBF3" s="218"/>
      <c r="PBG3" s="218"/>
      <c r="PBH3" s="218"/>
      <c r="PBI3" s="218"/>
      <c r="PBJ3" s="218"/>
      <c r="PBK3" s="218"/>
      <c r="PBL3" s="218"/>
      <c r="PBM3" s="218"/>
      <c r="PBN3" s="218"/>
      <c r="PBO3" s="218"/>
      <c r="PBP3" s="218"/>
      <c r="PBQ3" s="218"/>
      <c r="PBR3" s="218"/>
      <c r="PBS3" s="218"/>
      <c r="PBT3" s="218"/>
      <c r="PBU3" s="218"/>
      <c r="PBV3" s="218"/>
      <c r="PBW3" s="218"/>
      <c r="PBX3" s="218"/>
      <c r="PBY3" s="218"/>
      <c r="PBZ3" s="218"/>
      <c r="PCA3" s="218"/>
      <c r="PCB3" s="218"/>
      <c r="PCC3" s="218"/>
      <c r="PCD3" s="218"/>
      <c r="PCE3" s="218"/>
      <c r="PCF3" s="218"/>
      <c r="PCG3" s="218"/>
      <c r="PCH3" s="218"/>
      <c r="PCI3" s="218"/>
      <c r="PCJ3" s="218"/>
      <c r="PCK3" s="218"/>
      <c r="PCL3" s="218"/>
      <c r="PCM3" s="218"/>
      <c r="PCN3" s="218"/>
      <c r="PCO3" s="218"/>
      <c r="PCP3" s="218"/>
      <c r="PCQ3" s="218"/>
      <c r="PCR3" s="218"/>
      <c r="PCS3" s="218"/>
      <c r="PCT3" s="218"/>
      <c r="PCU3" s="218"/>
      <c r="PCV3" s="218"/>
      <c r="PCW3" s="218"/>
      <c r="PCX3" s="218"/>
      <c r="PCY3" s="218"/>
      <c r="PCZ3" s="218"/>
      <c r="PDA3" s="218"/>
      <c r="PDB3" s="218"/>
      <c r="PDC3" s="218"/>
      <c r="PDD3" s="218"/>
      <c r="PDE3" s="218"/>
      <c r="PDF3" s="218"/>
      <c r="PDG3" s="218"/>
      <c r="PDH3" s="218"/>
      <c r="PDI3" s="218"/>
      <c r="PDJ3" s="218"/>
      <c r="PDK3" s="218"/>
      <c r="PDL3" s="218"/>
      <c r="PDM3" s="218"/>
      <c r="PDN3" s="218"/>
      <c r="PDO3" s="218"/>
      <c r="PDP3" s="218"/>
      <c r="PDQ3" s="218"/>
      <c r="PDR3" s="218"/>
      <c r="PDS3" s="218"/>
      <c r="PDT3" s="218"/>
      <c r="PDU3" s="218"/>
      <c r="PDV3" s="218"/>
      <c r="PDW3" s="218"/>
      <c r="PDX3" s="218"/>
      <c r="PDY3" s="218"/>
      <c r="PDZ3" s="218"/>
      <c r="PEA3" s="218"/>
      <c r="PEB3" s="218"/>
      <c r="PEC3" s="218"/>
      <c r="PED3" s="218"/>
      <c r="PEE3" s="218"/>
      <c r="PEF3" s="218"/>
      <c r="PEG3" s="218"/>
      <c r="PEH3" s="218"/>
      <c r="PEI3" s="218"/>
      <c r="PEJ3" s="218"/>
      <c r="PEK3" s="218"/>
      <c r="PEL3" s="218"/>
      <c r="PEM3" s="218"/>
      <c r="PEN3" s="218"/>
      <c r="PEO3" s="218"/>
      <c r="PEP3" s="218"/>
      <c r="PEQ3" s="218"/>
      <c r="PER3" s="218"/>
      <c r="PES3" s="218"/>
      <c r="PET3" s="218"/>
      <c r="PEU3" s="218"/>
      <c r="PEV3" s="218"/>
      <c r="PEW3" s="218"/>
      <c r="PEX3" s="218"/>
      <c r="PEY3" s="218"/>
      <c r="PEZ3" s="218"/>
      <c r="PFA3" s="218"/>
      <c r="PFB3" s="218"/>
      <c r="PFC3" s="218"/>
      <c r="PFD3" s="218"/>
      <c r="PFE3" s="218"/>
      <c r="PFF3" s="218"/>
      <c r="PFG3" s="218"/>
      <c r="PFH3" s="218"/>
      <c r="PFI3" s="218"/>
      <c r="PFJ3" s="218"/>
      <c r="PFK3" s="218"/>
      <c r="PFL3" s="218"/>
      <c r="PFM3" s="218"/>
      <c r="PFN3" s="218"/>
      <c r="PFO3" s="218"/>
      <c r="PFP3" s="218"/>
      <c r="PFQ3" s="218"/>
      <c r="PFR3" s="218"/>
      <c r="PFS3" s="218"/>
      <c r="PFT3" s="218"/>
      <c r="PFU3" s="218"/>
      <c r="PFV3" s="218"/>
      <c r="PFW3" s="218"/>
      <c r="PFX3" s="218"/>
      <c r="PFY3" s="218"/>
      <c r="PFZ3" s="218"/>
      <c r="PGA3" s="218"/>
      <c r="PGB3" s="218"/>
      <c r="PGC3" s="218"/>
      <c r="PGD3" s="218"/>
      <c r="PGE3" s="218"/>
      <c r="PGF3" s="218"/>
      <c r="PGG3" s="218"/>
      <c r="PGH3" s="218"/>
      <c r="PGI3" s="218"/>
      <c r="PGJ3" s="218"/>
      <c r="PGK3" s="218"/>
      <c r="PGL3" s="218"/>
      <c r="PGM3" s="218"/>
      <c r="PGN3" s="218"/>
      <c r="PGO3" s="218"/>
      <c r="PGP3" s="218"/>
      <c r="PGQ3" s="218"/>
      <c r="PGR3" s="218"/>
      <c r="PGS3" s="218"/>
      <c r="PGT3" s="218"/>
      <c r="PGU3" s="218"/>
      <c r="PGV3" s="218"/>
      <c r="PGW3" s="218"/>
      <c r="PGX3" s="218"/>
      <c r="PGY3" s="218"/>
      <c r="PGZ3" s="218"/>
      <c r="PHA3" s="218"/>
      <c r="PHB3" s="218"/>
      <c r="PHC3" s="218"/>
      <c r="PHD3" s="218"/>
      <c r="PHE3" s="218"/>
      <c r="PHF3" s="218"/>
      <c r="PHG3" s="218"/>
      <c r="PHH3" s="218"/>
      <c r="PHI3" s="218"/>
      <c r="PHJ3" s="218"/>
      <c r="PHK3" s="218"/>
      <c r="PHL3" s="218"/>
      <c r="PHM3" s="218"/>
      <c r="PHN3" s="218"/>
      <c r="PHO3" s="218"/>
      <c r="PHP3" s="218"/>
      <c r="PHQ3" s="218"/>
      <c r="PHR3" s="218"/>
      <c r="PHS3" s="218"/>
      <c r="PHT3" s="218"/>
      <c r="PHU3" s="218"/>
      <c r="PHV3" s="218"/>
      <c r="PHW3" s="218"/>
      <c r="PHX3" s="218"/>
      <c r="PHY3" s="218"/>
      <c r="PHZ3" s="218"/>
      <c r="PIA3" s="218"/>
      <c r="PIB3" s="218"/>
      <c r="PIC3" s="218"/>
      <c r="PID3" s="218"/>
      <c r="PIE3" s="218"/>
      <c r="PIF3" s="218"/>
      <c r="PIG3" s="218"/>
      <c r="PIH3" s="218"/>
      <c r="PII3" s="218"/>
      <c r="PIJ3" s="218"/>
      <c r="PIK3" s="218"/>
      <c r="PIL3" s="218"/>
      <c r="PIM3" s="218"/>
      <c r="PIN3" s="218"/>
      <c r="PIO3" s="218"/>
      <c r="PIP3" s="218"/>
      <c r="PIQ3" s="218"/>
      <c r="PIR3" s="218"/>
      <c r="PIS3" s="218"/>
      <c r="PIT3" s="218"/>
      <c r="PIU3" s="218"/>
      <c r="PIV3" s="218"/>
      <c r="PIW3" s="218"/>
      <c r="PIX3" s="218"/>
      <c r="PIY3" s="218"/>
      <c r="PIZ3" s="218"/>
      <c r="PJA3" s="218"/>
      <c r="PJB3" s="218"/>
      <c r="PJC3" s="218"/>
      <c r="PJD3" s="218"/>
      <c r="PJE3" s="218"/>
      <c r="PJF3" s="218"/>
      <c r="PJG3" s="218"/>
      <c r="PJH3" s="218"/>
      <c r="PJI3" s="218"/>
      <c r="PJJ3" s="218"/>
      <c r="PJK3" s="218"/>
      <c r="PJL3" s="218"/>
      <c r="PJM3" s="218"/>
      <c r="PJN3" s="218"/>
      <c r="PJO3" s="218"/>
      <c r="PJP3" s="218"/>
      <c r="PJQ3" s="218"/>
      <c r="PJR3" s="218"/>
      <c r="PJS3" s="218"/>
      <c r="PJT3" s="218"/>
      <c r="PJU3" s="218"/>
      <c r="PJV3" s="218"/>
      <c r="PJW3" s="218"/>
      <c r="PJX3" s="218"/>
      <c r="PJY3" s="218"/>
      <c r="PJZ3" s="218"/>
      <c r="PKA3" s="218"/>
      <c r="PKB3" s="218"/>
      <c r="PKC3" s="218"/>
      <c r="PKD3" s="218"/>
      <c r="PKE3" s="218"/>
      <c r="PKF3" s="218"/>
      <c r="PKG3" s="218"/>
      <c r="PKH3" s="218"/>
      <c r="PKI3" s="218"/>
      <c r="PKJ3" s="218"/>
      <c r="PKK3" s="218"/>
      <c r="PKL3" s="218"/>
      <c r="PKM3" s="218"/>
      <c r="PKN3" s="218"/>
      <c r="PKO3" s="218"/>
      <c r="PKP3" s="218"/>
      <c r="PKQ3" s="218"/>
      <c r="PKR3" s="218"/>
      <c r="PKS3" s="218"/>
      <c r="PKT3" s="218"/>
      <c r="PKU3" s="218"/>
      <c r="PKV3" s="218"/>
      <c r="PKW3" s="218"/>
      <c r="PKX3" s="218"/>
      <c r="PKY3" s="218"/>
      <c r="PKZ3" s="218"/>
      <c r="PLA3" s="218"/>
      <c r="PLB3" s="218"/>
      <c r="PLC3" s="218"/>
      <c r="PLD3" s="218"/>
      <c r="PLE3" s="218"/>
      <c r="PLF3" s="218"/>
      <c r="PLG3" s="218"/>
      <c r="PLH3" s="218"/>
      <c r="PLI3" s="218"/>
      <c r="PLJ3" s="218"/>
      <c r="PLK3" s="218"/>
      <c r="PLL3" s="218"/>
      <c r="PLM3" s="218"/>
      <c r="PLN3" s="218"/>
      <c r="PLO3" s="218"/>
      <c r="PLP3" s="218"/>
      <c r="PLQ3" s="218"/>
      <c r="PLR3" s="218"/>
      <c r="PLS3" s="218"/>
      <c r="PLT3" s="218"/>
      <c r="PLU3" s="218"/>
      <c r="PLV3" s="218"/>
      <c r="PLW3" s="218"/>
      <c r="PLX3" s="218"/>
      <c r="PLY3" s="218"/>
      <c r="PLZ3" s="218"/>
      <c r="PMA3" s="218"/>
      <c r="PMB3" s="218"/>
      <c r="PMC3" s="218"/>
      <c r="PMD3" s="218"/>
      <c r="PME3" s="218"/>
      <c r="PMF3" s="218"/>
      <c r="PMG3" s="218"/>
      <c r="PMH3" s="218"/>
      <c r="PMI3" s="218"/>
      <c r="PMJ3" s="218"/>
      <c r="PMK3" s="218"/>
      <c r="PML3" s="218"/>
      <c r="PMM3" s="218"/>
      <c r="PMN3" s="218"/>
      <c r="PMO3" s="218"/>
      <c r="PMP3" s="218"/>
      <c r="PMQ3" s="218"/>
      <c r="PMR3" s="218"/>
      <c r="PMS3" s="218"/>
      <c r="PMT3" s="218"/>
      <c r="PMU3" s="218"/>
      <c r="PMV3" s="218"/>
      <c r="PMW3" s="218"/>
      <c r="PMX3" s="218"/>
      <c r="PMY3" s="218"/>
      <c r="PMZ3" s="218"/>
      <c r="PNA3" s="218"/>
      <c r="PNB3" s="218"/>
      <c r="PNC3" s="218"/>
      <c r="PND3" s="218"/>
      <c r="PNE3" s="218"/>
      <c r="PNF3" s="218"/>
      <c r="PNG3" s="218"/>
      <c r="PNH3" s="218"/>
      <c r="PNI3" s="218"/>
      <c r="PNJ3" s="218"/>
      <c r="PNK3" s="218"/>
      <c r="PNL3" s="218"/>
      <c r="PNM3" s="218"/>
      <c r="PNN3" s="218"/>
      <c r="PNO3" s="218"/>
      <c r="PNP3" s="218"/>
      <c r="PNQ3" s="218"/>
      <c r="PNR3" s="218"/>
      <c r="PNS3" s="218"/>
      <c r="PNT3" s="218"/>
      <c r="PNU3" s="218"/>
      <c r="PNV3" s="218"/>
      <c r="PNW3" s="218"/>
      <c r="PNX3" s="218"/>
      <c r="PNY3" s="218"/>
      <c r="PNZ3" s="218"/>
      <c r="POA3" s="218"/>
      <c r="POB3" s="218"/>
      <c r="POC3" s="218"/>
      <c r="POD3" s="218"/>
      <c r="POE3" s="218"/>
      <c r="POF3" s="218"/>
      <c r="POG3" s="218"/>
      <c r="POH3" s="218"/>
      <c r="POI3" s="218"/>
      <c r="POJ3" s="218"/>
      <c r="POK3" s="218"/>
      <c r="POL3" s="218"/>
      <c r="POM3" s="218"/>
      <c r="PON3" s="218"/>
      <c r="POO3" s="218"/>
      <c r="POP3" s="218"/>
      <c r="POQ3" s="218"/>
      <c r="POR3" s="218"/>
      <c r="POS3" s="218"/>
      <c r="POT3" s="218"/>
      <c r="POU3" s="218"/>
      <c r="POV3" s="218"/>
      <c r="POW3" s="218"/>
      <c r="POX3" s="218"/>
      <c r="POY3" s="218"/>
      <c r="POZ3" s="218"/>
      <c r="PPA3" s="218"/>
      <c r="PPB3" s="218"/>
      <c r="PPC3" s="218"/>
      <c r="PPD3" s="218"/>
      <c r="PPE3" s="218"/>
      <c r="PPF3" s="218"/>
      <c r="PPG3" s="218"/>
      <c r="PPH3" s="218"/>
      <c r="PPI3" s="218"/>
      <c r="PPJ3" s="218"/>
      <c r="PPK3" s="218"/>
      <c r="PPL3" s="218"/>
      <c r="PPM3" s="218"/>
      <c r="PPN3" s="218"/>
      <c r="PPO3" s="218"/>
      <c r="PPP3" s="218"/>
      <c r="PPQ3" s="218"/>
      <c r="PPR3" s="218"/>
      <c r="PPS3" s="218"/>
      <c r="PPT3" s="218"/>
      <c r="PPU3" s="218"/>
      <c r="PPV3" s="218"/>
      <c r="PPW3" s="218"/>
      <c r="PPX3" s="218"/>
      <c r="PPY3" s="218"/>
      <c r="PPZ3" s="218"/>
      <c r="PQA3" s="218"/>
      <c r="PQB3" s="218"/>
      <c r="PQC3" s="218"/>
      <c r="PQD3" s="218"/>
      <c r="PQE3" s="218"/>
      <c r="PQF3" s="218"/>
      <c r="PQG3" s="218"/>
      <c r="PQH3" s="218"/>
      <c r="PQI3" s="218"/>
      <c r="PQJ3" s="218"/>
      <c r="PQK3" s="218"/>
      <c r="PQL3" s="218"/>
      <c r="PQM3" s="218"/>
      <c r="PQN3" s="218"/>
      <c r="PQO3" s="218"/>
      <c r="PQP3" s="218"/>
      <c r="PQQ3" s="218"/>
      <c r="PQR3" s="218"/>
      <c r="PQS3" s="218"/>
      <c r="PQT3" s="218"/>
      <c r="PQU3" s="218"/>
      <c r="PQV3" s="218"/>
      <c r="PQW3" s="218"/>
      <c r="PQX3" s="218"/>
      <c r="PQY3" s="218"/>
      <c r="PQZ3" s="218"/>
      <c r="PRA3" s="218"/>
      <c r="PRB3" s="218"/>
      <c r="PRC3" s="218"/>
      <c r="PRD3" s="218"/>
      <c r="PRE3" s="218"/>
      <c r="PRF3" s="218"/>
      <c r="PRG3" s="218"/>
      <c r="PRH3" s="218"/>
      <c r="PRI3" s="218"/>
      <c r="PRJ3" s="218"/>
      <c r="PRK3" s="218"/>
      <c r="PRL3" s="218"/>
      <c r="PRM3" s="218"/>
      <c r="PRN3" s="218"/>
      <c r="PRO3" s="218"/>
      <c r="PRP3" s="218"/>
      <c r="PRQ3" s="218"/>
      <c r="PRR3" s="218"/>
      <c r="PRS3" s="218"/>
      <c r="PRT3" s="218"/>
      <c r="PRU3" s="218"/>
      <c r="PRV3" s="218"/>
      <c r="PRW3" s="218"/>
      <c r="PRX3" s="218"/>
      <c r="PRY3" s="218"/>
      <c r="PRZ3" s="218"/>
      <c r="PSA3" s="218"/>
      <c r="PSB3" s="218"/>
      <c r="PSC3" s="218"/>
      <c r="PSD3" s="218"/>
      <c r="PSE3" s="218"/>
      <c r="PSF3" s="218"/>
      <c r="PSG3" s="218"/>
      <c r="PSH3" s="218"/>
      <c r="PSI3" s="218"/>
      <c r="PSJ3" s="218"/>
      <c r="PSK3" s="218"/>
      <c r="PSL3" s="218"/>
      <c r="PSM3" s="218"/>
      <c r="PSN3" s="218"/>
      <c r="PSO3" s="218"/>
      <c r="PSP3" s="218"/>
      <c r="PSQ3" s="218"/>
      <c r="PSR3" s="218"/>
      <c r="PSS3" s="218"/>
      <c r="PST3" s="218"/>
      <c r="PSU3" s="218"/>
      <c r="PSV3" s="218"/>
      <c r="PSW3" s="218"/>
      <c r="PSX3" s="218"/>
      <c r="PSY3" s="218"/>
      <c r="PSZ3" s="218"/>
      <c r="PTA3" s="218"/>
      <c r="PTB3" s="218"/>
      <c r="PTC3" s="218"/>
      <c r="PTD3" s="218"/>
      <c r="PTE3" s="218"/>
      <c r="PTF3" s="218"/>
      <c r="PTG3" s="218"/>
      <c r="PTH3" s="218"/>
      <c r="PTI3" s="218"/>
      <c r="PTJ3" s="218"/>
      <c r="PTK3" s="218"/>
      <c r="PTL3" s="218"/>
      <c r="PTM3" s="218"/>
      <c r="PTN3" s="218"/>
      <c r="PTO3" s="218"/>
      <c r="PTP3" s="218"/>
      <c r="PTQ3" s="218"/>
      <c r="PTR3" s="218"/>
      <c r="PTS3" s="218"/>
      <c r="PTT3" s="218"/>
      <c r="PTU3" s="218"/>
      <c r="PTV3" s="218"/>
      <c r="PTW3" s="218"/>
      <c r="PTX3" s="218"/>
      <c r="PTY3" s="218"/>
      <c r="PTZ3" s="218"/>
      <c r="PUA3" s="218"/>
      <c r="PUB3" s="218"/>
      <c r="PUC3" s="218"/>
      <c r="PUD3" s="218"/>
      <c r="PUE3" s="218"/>
      <c r="PUF3" s="218"/>
      <c r="PUG3" s="218"/>
      <c r="PUH3" s="218"/>
      <c r="PUI3" s="218"/>
      <c r="PUJ3" s="218"/>
      <c r="PUK3" s="218"/>
      <c r="PUL3" s="218"/>
      <c r="PUM3" s="218"/>
      <c r="PUN3" s="218"/>
      <c r="PUO3" s="218"/>
      <c r="PUP3" s="218"/>
      <c r="PUQ3" s="218"/>
      <c r="PUR3" s="218"/>
      <c r="PUS3" s="218"/>
      <c r="PUT3" s="218"/>
      <c r="PUU3" s="218"/>
      <c r="PUV3" s="218"/>
      <c r="PUW3" s="218"/>
      <c r="PUX3" s="218"/>
      <c r="PUY3" s="218"/>
      <c r="PUZ3" s="218"/>
      <c r="PVA3" s="218"/>
      <c r="PVB3" s="218"/>
      <c r="PVC3" s="218"/>
      <c r="PVD3" s="218"/>
      <c r="PVE3" s="218"/>
      <c r="PVF3" s="218"/>
      <c r="PVG3" s="218"/>
      <c r="PVH3" s="218"/>
      <c r="PVI3" s="218"/>
      <c r="PVJ3" s="218"/>
      <c r="PVK3" s="218"/>
      <c r="PVL3" s="218"/>
      <c r="PVM3" s="218"/>
      <c r="PVN3" s="218"/>
      <c r="PVO3" s="218"/>
      <c r="PVP3" s="218"/>
      <c r="PVQ3" s="218"/>
      <c r="PVR3" s="218"/>
      <c r="PVS3" s="218"/>
      <c r="PVT3" s="218"/>
      <c r="PVU3" s="218"/>
      <c r="PVV3" s="218"/>
      <c r="PVW3" s="218"/>
      <c r="PVX3" s="218"/>
      <c r="PVY3" s="218"/>
      <c r="PVZ3" s="218"/>
      <c r="PWA3" s="218"/>
      <c r="PWB3" s="218"/>
      <c r="PWC3" s="218"/>
      <c r="PWD3" s="218"/>
      <c r="PWE3" s="218"/>
      <c r="PWF3" s="218"/>
      <c r="PWG3" s="218"/>
      <c r="PWH3" s="218"/>
      <c r="PWI3" s="218"/>
      <c r="PWJ3" s="218"/>
      <c r="PWK3" s="218"/>
      <c r="PWL3" s="218"/>
      <c r="PWM3" s="218"/>
      <c r="PWN3" s="218"/>
      <c r="PWO3" s="218"/>
      <c r="PWP3" s="218"/>
      <c r="PWQ3" s="218"/>
      <c r="PWR3" s="218"/>
      <c r="PWS3" s="218"/>
      <c r="PWT3" s="218"/>
      <c r="PWU3" s="218"/>
      <c r="PWV3" s="218"/>
      <c r="PWW3" s="218"/>
      <c r="PWX3" s="218"/>
      <c r="PWY3" s="218"/>
      <c r="PWZ3" s="218"/>
      <c r="PXA3" s="218"/>
      <c r="PXB3" s="218"/>
      <c r="PXC3" s="218"/>
      <c r="PXD3" s="218"/>
      <c r="PXE3" s="218"/>
      <c r="PXF3" s="218"/>
      <c r="PXG3" s="218"/>
      <c r="PXH3" s="218"/>
      <c r="PXI3" s="218"/>
      <c r="PXJ3" s="218"/>
      <c r="PXK3" s="218"/>
      <c r="PXL3" s="218"/>
      <c r="PXM3" s="218"/>
      <c r="PXN3" s="218"/>
      <c r="PXO3" s="218"/>
      <c r="PXP3" s="218"/>
      <c r="PXQ3" s="218"/>
      <c r="PXR3" s="218"/>
      <c r="PXS3" s="218"/>
      <c r="PXT3" s="218"/>
      <c r="PXU3" s="218"/>
      <c r="PXV3" s="218"/>
      <c r="PXW3" s="218"/>
      <c r="PXX3" s="218"/>
      <c r="PXY3" s="218"/>
      <c r="PXZ3" s="218"/>
      <c r="PYA3" s="218"/>
      <c r="PYB3" s="218"/>
      <c r="PYC3" s="218"/>
      <c r="PYD3" s="218"/>
      <c r="PYE3" s="218"/>
      <c r="PYF3" s="218"/>
      <c r="PYG3" s="218"/>
      <c r="PYH3" s="218"/>
      <c r="PYI3" s="218"/>
      <c r="PYJ3" s="218"/>
      <c r="PYK3" s="218"/>
      <c r="PYL3" s="218"/>
      <c r="PYM3" s="218"/>
      <c r="PYN3" s="218"/>
      <c r="PYO3" s="218"/>
      <c r="PYP3" s="218"/>
      <c r="PYQ3" s="218"/>
      <c r="PYR3" s="218"/>
      <c r="PYS3" s="218"/>
      <c r="PYT3" s="218"/>
      <c r="PYU3" s="218"/>
      <c r="PYV3" s="218"/>
      <c r="PYW3" s="218"/>
      <c r="PYX3" s="218"/>
      <c r="PYY3" s="218"/>
      <c r="PYZ3" s="218"/>
      <c r="PZA3" s="218"/>
      <c r="PZB3" s="218"/>
      <c r="PZC3" s="218"/>
      <c r="PZD3" s="218"/>
      <c r="PZE3" s="218"/>
      <c r="PZF3" s="218"/>
      <c r="PZG3" s="218"/>
      <c r="PZH3" s="218"/>
      <c r="PZI3" s="218"/>
      <c r="PZJ3" s="218"/>
      <c r="PZK3" s="218"/>
      <c r="PZL3" s="218"/>
      <c r="PZM3" s="218"/>
      <c r="PZN3" s="218"/>
      <c r="PZO3" s="218"/>
      <c r="PZP3" s="218"/>
      <c r="PZQ3" s="218"/>
      <c r="PZR3" s="218"/>
      <c r="PZS3" s="218"/>
      <c r="PZT3" s="218"/>
      <c r="PZU3" s="218"/>
      <c r="PZV3" s="218"/>
      <c r="PZW3" s="218"/>
      <c r="PZX3" s="218"/>
      <c r="PZY3" s="218"/>
      <c r="PZZ3" s="218"/>
      <c r="QAA3" s="218"/>
      <c r="QAB3" s="218"/>
      <c r="QAC3" s="218"/>
      <c r="QAD3" s="218"/>
      <c r="QAE3" s="218"/>
      <c r="QAF3" s="218"/>
      <c r="QAG3" s="218"/>
      <c r="QAH3" s="218"/>
      <c r="QAI3" s="218"/>
      <c r="QAJ3" s="218"/>
      <c r="QAK3" s="218"/>
      <c r="QAL3" s="218"/>
      <c r="QAM3" s="218"/>
      <c r="QAN3" s="218"/>
      <c r="QAO3" s="218"/>
      <c r="QAP3" s="218"/>
      <c r="QAQ3" s="218"/>
      <c r="QAR3" s="218"/>
      <c r="QAS3" s="218"/>
      <c r="QAT3" s="218"/>
      <c r="QAU3" s="218"/>
      <c r="QAV3" s="218"/>
      <c r="QAW3" s="218"/>
      <c r="QAX3" s="218"/>
      <c r="QAY3" s="218"/>
      <c r="QAZ3" s="218"/>
      <c r="QBA3" s="218"/>
      <c r="QBB3" s="218"/>
      <c r="QBC3" s="218"/>
      <c r="QBD3" s="218"/>
      <c r="QBE3" s="218"/>
      <c r="QBF3" s="218"/>
      <c r="QBG3" s="218"/>
      <c r="QBH3" s="218"/>
      <c r="QBI3" s="218"/>
      <c r="QBJ3" s="218"/>
      <c r="QBK3" s="218"/>
      <c r="QBL3" s="218"/>
      <c r="QBM3" s="218"/>
      <c r="QBN3" s="218"/>
      <c r="QBO3" s="218"/>
      <c r="QBP3" s="218"/>
      <c r="QBQ3" s="218"/>
      <c r="QBR3" s="218"/>
      <c r="QBS3" s="218"/>
      <c r="QBT3" s="218"/>
      <c r="QBU3" s="218"/>
      <c r="QBV3" s="218"/>
      <c r="QBW3" s="218"/>
      <c r="QBX3" s="218"/>
      <c r="QBY3" s="218"/>
      <c r="QBZ3" s="218"/>
      <c r="QCA3" s="218"/>
      <c r="QCB3" s="218"/>
      <c r="QCC3" s="218"/>
      <c r="QCD3" s="218"/>
      <c r="QCE3" s="218"/>
      <c r="QCF3" s="218"/>
      <c r="QCG3" s="218"/>
      <c r="QCH3" s="218"/>
      <c r="QCI3" s="218"/>
      <c r="QCJ3" s="218"/>
      <c r="QCK3" s="218"/>
      <c r="QCL3" s="218"/>
      <c r="QCM3" s="218"/>
      <c r="QCN3" s="218"/>
      <c r="QCO3" s="218"/>
      <c r="QCP3" s="218"/>
      <c r="QCQ3" s="218"/>
      <c r="QCR3" s="218"/>
      <c r="QCS3" s="218"/>
      <c r="QCT3" s="218"/>
      <c r="QCU3" s="218"/>
      <c r="QCV3" s="218"/>
      <c r="QCW3" s="218"/>
      <c r="QCX3" s="218"/>
      <c r="QCY3" s="218"/>
      <c r="QCZ3" s="218"/>
      <c r="QDA3" s="218"/>
      <c r="QDB3" s="218"/>
      <c r="QDC3" s="218"/>
      <c r="QDD3" s="218"/>
      <c r="QDE3" s="218"/>
      <c r="QDF3" s="218"/>
      <c r="QDG3" s="218"/>
      <c r="QDH3" s="218"/>
      <c r="QDI3" s="218"/>
      <c r="QDJ3" s="218"/>
      <c r="QDK3" s="218"/>
      <c r="QDL3" s="218"/>
      <c r="QDM3" s="218"/>
      <c r="QDN3" s="218"/>
      <c r="QDO3" s="218"/>
      <c r="QDP3" s="218"/>
      <c r="QDQ3" s="218"/>
      <c r="QDR3" s="218"/>
      <c r="QDS3" s="218"/>
      <c r="QDT3" s="218"/>
      <c r="QDU3" s="218"/>
      <c r="QDV3" s="218"/>
      <c r="QDW3" s="218"/>
      <c r="QDX3" s="218"/>
      <c r="QDY3" s="218"/>
      <c r="QDZ3" s="218"/>
      <c r="QEA3" s="218"/>
      <c r="QEB3" s="218"/>
      <c r="QEC3" s="218"/>
      <c r="QED3" s="218"/>
      <c r="QEE3" s="218"/>
      <c r="QEF3" s="218"/>
      <c r="QEG3" s="218"/>
      <c r="QEH3" s="218"/>
      <c r="QEI3" s="218"/>
      <c r="QEJ3" s="218"/>
      <c r="QEK3" s="218"/>
      <c r="QEL3" s="218"/>
      <c r="QEM3" s="218"/>
      <c r="QEN3" s="218"/>
      <c r="QEO3" s="218"/>
      <c r="QEP3" s="218"/>
      <c r="QEQ3" s="218"/>
      <c r="QER3" s="218"/>
      <c r="QES3" s="218"/>
      <c r="QET3" s="218"/>
      <c r="QEU3" s="218"/>
      <c r="QEV3" s="218"/>
      <c r="QEW3" s="218"/>
      <c r="QEX3" s="218"/>
      <c r="QEY3" s="218"/>
      <c r="QEZ3" s="218"/>
      <c r="QFA3" s="218"/>
      <c r="QFB3" s="218"/>
      <c r="QFC3" s="218"/>
      <c r="QFD3" s="218"/>
      <c r="QFE3" s="218"/>
      <c r="QFF3" s="218"/>
      <c r="QFG3" s="218"/>
      <c r="QFH3" s="218"/>
      <c r="QFI3" s="218"/>
      <c r="QFJ3" s="218"/>
      <c r="QFK3" s="218"/>
      <c r="QFL3" s="218"/>
      <c r="QFM3" s="218"/>
      <c r="QFN3" s="218"/>
      <c r="QFO3" s="218"/>
      <c r="QFP3" s="218"/>
      <c r="QFQ3" s="218"/>
      <c r="QFR3" s="218"/>
      <c r="QFS3" s="218"/>
      <c r="QFT3" s="218"/>
      <c r="QFU3" s="218"/>
      <c r="QFV3" s="218"/>
      <c r="QFW3" s="218"/>
      <c r="QFX3" s="218"/>
      <c r="QFY3" s="218"/>
      <c r="QFZ3" s="218"/>
      <c r="QGA3" s="218"/>
      <c r="QGB3" s="218"/>
      <c r="QGC3" s="218"/>
      <c r="QGD3" s="218"/>
      <c r="QGE3" s="218"/>
      <c r="QGF3" s="218"/>
      <c r="QGG3" s="218"/>
      <c r="QGH3" s="218"/>
      <c r="QGI3" s="218"/>
      <c r="QGJ3" s="218"/>
      <c r="QGK3" s="218"/>
      <c r="QGL3" s="218"/>
      <c r="QGM3" s="218"/>
      <c r="QGN3" s="218"/>
      <c r="QGO3" s="218"/>
      <c r="QGP3" s="218"/>
      <c r="QGQ3" s="218"/>
      <c r="QGR3" s="218"/>
      <c r="QGS3" s="218"/>
      <c r="QGT3" s="218"/>
      <c r="QGU3" s="218"/>
      <c r="QGV3" s="218"/>
      <c r="QGW3" s="218"/>
      <c r="QGX3" s="218"/>
      <c r="QGY3" s="218"/>
      <c r="QGZ3" s="218"/>
      <c r="QHA3" s="218"/>
      <c r="QHB3" s="218"/>
      <c r="QHC3" s="218"/>
      <c r="QHD3" s="218"/>
      <c r="QHE3" s="218"/>
      <c r="QHF3" s="218"/>
      <c r="QHG3" s="218"/>
      <c r="QHH3" s="218"/>
      <c r="QHI3" s="218"/>
      <c r="QHJ3" s="218"/>
      <c r="QHK3" s="218"/>
      <c r="QHL3" s="218"/>
      <c r="QHM3" s="218"/>
      <c r="QHN3" s="218"/>
      <c r="QHO3" s="218"/>
      <c r="QHP3" s="218"/>
      <c r="QHQ3" s="218"/>
      <c r="QHR3" s="218"/>
      <c r="QHS3" s="218"/>
      <c r="QHT3" s="218"/>
      <c r="QHU3" s="218"/>
      <c r="QHV3" s="218"/>
      <c r="QHW3" s="218"/>
      <c r="QHX3" s="218"/>
      <c r="QHY3" s="218"/>
      <c r="QHZ3" s="218"/>
      <c r="QIA3" s="218"/>
      <c r="QIB3" s="218"/>
      <c r="QIC3" s="218"/>
      <c r="QID3" s="218"/>
      <c r="QIE3" s="218"/>
      <c r="QIF3" s="218"/>
      <c r="QIG3" s="218"/>
      <c r="QIH3" s="218"/>
      <c r="QII3" s="218"/>
      <c r="QIJ3" s="218"/>
      <c r="QIK3" s="218"/>
      <c r="QIL3" s="218"/>
      <c r="QIM3" s="218"/>
      <c r="QIN3" s="218"/>
      <c r="QIO3" s="218"/>
      <c r="QIP3" s="218"/>
      <c r="QIQ3" s="218"/>
      <c r="QIR3" s="218"/>
      <c r="QIS3" s="218"/>
      <c r="QIT3" s="218"/>
      <c r="QIU3" s="218"/>
      <c r="QIV3" s="218"/>
      <c r="QIW3" s="218"/>
      <c r="QIX3" s="218"/>
      <c r="QIY3" s="218"/>
      <c r="QIZ3" s="218"/>
      <c r="QJA3" s="218"/>
      <c r="QJB3" s="218"/>
      <c r="QJC3" s="218"/>
      <c r="QJD3" s="218"/>
      <c r="QJE3" s="218"/>
      <c r="QJF3" s="218"/>
      <c r="QJG3" s="218"/>
      <c r="QJH3" s="218"/>
      <c r="QJI3" s="218"/>
      <c r="QJJ3" s="218"/>
      <c r="QJK3" s="218"/>
      <c r="QJL3" s="218"/>
      <c r="QJM3" s="218"/>
      <c r="QJN3" s="218"/>
      <c r="QJO3" s="218"/>
      <c r="QJP3" s="218"/>
      <c r="QJQ3" s="218"/>
      <c r="QJR3" s="218"/>
      <c r="QJS3" s="218"/>
      <c r="QJT3" s="218"/>
      <c r="QJU3" s="218"/>
      <c r="QJV3" s="218"/>
      <c r="QJW3" s="218"/>
      <c r="QJX3" s="218"/>
      <c r="QJY3" s="218"/>
      <c r="QJZ3" s="218"/>
      <c r="QKA3" s="218"/>
      <c r="QKB3" s="218"/>
      <c r="QKC3" s="218"/>
      <c r="QKD3" s="218"/>
      <c r="QKE3" s="218"/>
      <c r="QKF3" s="218"/>
      <c r="QKG3" s="218"/>
      <c r="QKH3" s="218"/>
      <c r="QKI3" s="218"/>
      <c r="QKJ3" s="218"/>
      <c r="QKK3" s="218"/>
      <c r="QKL3" s="218"/>
      <c r="QKM3" s="218"/>
      <c r="QKN3" s="218"/>
      <c r="QKO3" s="218"/>
      <c r="QKP3" s="218"/>
      <c r="QKQ3" s="218"/>
      <c r="QKR3" s="218"/>
      <c r="QKS3" s="218"/>
      <c r="QKT3" s="218"/>
      <c r="QKU3" s="218"/>
      <c r="QKV3" s="218"/>
      <c r="QKW3" s="218"/>
      <c r="QKX3" s="218"/>
      <c r="QKY3" s="218"/>
      <c r="QKZ3" s="218"/>
      <c r="QLA3" s="218"/>
      <c r="QLB3" s="218"/>
      <c r="QLC3" s="218"/>
      <c r="QLD3" s="218"/>
      <c r="QLE3" s="218"/>
      <c r="QLF3" s="218"/>
      <c r="QLG3" s="218"/>
      <c r="QLH3" s="218"/>
      <c r="QLI3" s="218"/>
      <c r="QLJ3" s="218"/>
      <c r="QLK3" s="218"/>
      <c r="QLL3" s="218"/>
      <c r="QLM3" s="218"/>
      <c r="QLN3" s="218"/>
      <c r="QLO3" s="218"/>
      <c r="QLP3" s="218"/>
      <c r="QLQ3" s="218"/>
      <c r="QLR3" s="218"/>
      <c r="QLS3" s="218"/>
      <c r="QLT3" s="218"/>
      <c r="QLU3" s="218"/>
      <c r="QLV3" s="218"/>
      <c r="QLW3" s="218"/>
      <c r="QLX3" s="218"/>
      <c r="QLY3" s="218"/>
      <c r="QLZ3" s="218"/>
      <c r="QMA3" s="218"/>
      <c r="QMB3" s="218"/>
      <c r="QMC3" s="218"/>
      <c r="QMD3" s="218"/>
      <c r="QME3" s="218"/>
      <c r="QMF3" s="218"/>
      <c r="QMG3" s="218"/>
      <c r="QMH3" s="218"/>
      <c r="QMI3" s="218"/>
      <c r="QMJ3" s="218"/>
      <c r="QMK3" s="218"/>
      <c r="QML3" s="218"/>
      <c r="QMM3" s="218"/>
      <c r="QMN3" s="218"/>
      <c r="QMO3" s="218"/>
      <c r="QMP3" s="218"/>
      <c r="QMQ3" s="218"/>
      <c r="QMR3" s="218"/>
      <c r="QMS3" s="218"/>
      <c r="QMT3" s="218"/>
      <c r="QMU3" s="218"/>
      <c r="QMV3" s="218"/>
      <c r="QMW3" s="218"/>
      <c r="QMX3" s="218"/>
      <c r="QMY3" s="218"/>
      <c r="QMZ3" s="218"/>
      <c r="QNA3" s="218"/>
      <c r="QNB3" s="218"/>
      <c r="QNC3" s="218"/>
      <c r="QND3" s="218"/>
      <c r="QNE3" s="218"/>
      <c r="QNF3" s="218"/>
      <c r="QNG3" s="218"/>
      <c r="QNH3" s="218"/>
      <c r="QNI3" s="218"/>
      <c r="QNJ3" s="218"/>
      <c r="QNK3" s="218"/>
      <c r="QNL3" s="218"/>
      <c r="QNM3" s="218"/>
      <c r="QNN3" s="218"/>
      <c r="QNO3" s="218"/>
      <c r="QNP3" s="218"/>
      <c r="QNQ3" s="218"/>
      <c r="QNR3" s="218"/>
      <c r="QNS3" s="218"/>
      <c r="QNT3" s="218"/>
      <c r="QNU3" s="218"/>
      <c r="QNV3" s="218"/>
      <c r="QNW3" s="218"/>
      <c r="QNX3" s="218"/>
      <c r="QNY3" s="218"/>
      <c r="QNZ3" s="218"/>
      <c r="QOA3" s="218"/>
      <c r="QOB3" s="218"/>
      <c r="QOC3" s="218"/>
      <c r="QOD3" s="218"/>
      <c r="QOE3" s="218"/>
      <c r="QOF3" s="218"/>
      <c r="QOG3" s="218"/>
      <c r="QOH3" s="218"/>
      <c r="QOI3" s="218"/>
      <c r="QOJ3" s="218"/>
      <c r="QOK3" s="218"/>
      <c r="QOL3" s="218"/>
      <c r="QOM3" s="218"/>
      <c r="QON3" s="218"/>
      <c r="QOO3" s="218"/>
      <c r="QOP3" s="218"/>
      <c r="QOQ3" s="218"/>
      <c r="QOR3" s="218"/>
      <c r="QOS3" s="218"/>
      <c r="QOT3" s="218"/>
      <c r="QOU3" s="218"/>
      <c r="QOV3" s="218"/>
      <c r="QOW3" s="218"/>
      <c r="QOX3" s="218"/>
      <c r="QOY3" s="218"/>
      <c r="QOZ3" s="218"/>
      <c r="QPA3" s="218"/>
      <c r="QPB3" s="218"/>
      <c r="QPC3" s="218"/>
      <c r="QPD3" s="218"/>
      <c r="QPE3" s="218"/>
      <c r="QPF3" s="218"/>
      <c r="QPG3" s="218"/>
      <c r="QPH3" s="218"/>
      <c r="QPI3" s="218"/>
      <c r="QPJ3" s="218"/>
      <c r="QPK3" s="218"/>
      <c r="QPL3" s="218"/>
      <c r="QPM3" s="218"/>
      <c r="QPN3" s="218"/>
      <c r="QPO3" s="218"/>
      <c r="QPP3" s="218"/>
      <c r="QPQ3" s="218"/>
      <c r="QPR3" s="218"/>
      <c r="QPS3" s="218"/>
      <c r="QPT3" s="218"/>
      <c r="QPU3" s="218"/>
      <c r="QPV3" s="218"/>
      <c r="QPW3" s="218"/>
      <c r="QPX3" s="218"/>
      <c r="QPY3" s="218"/>
      <c r="QPZ3" s="218"/>
      <c r="QQA3" s="218"/>
      <c r="QQB3" s="218"/>
      <c r="QQC3" s="218"/>
      <c r="QQD3" s="218"/>
      <c r="QQE3" s="218"/>
      <c r="QQF3" s="218"/>
      <c r="QQG3" s="218"/>
      <c r="QQH3" s="218"/>
      <c r="QQI3" s="218"/>
      <c r="QQJ3" s="218"/>
      <c r="QQK3" s="218"/>
      <c r="QQL3" s="218"/>
      <c r="QQM3" s="218"/>
      <c r="QQN3" s="218"/>
      <c r="QQO3" s="218"/>
      <c r="QQP3" s="218"/>
      <c r="QQQ3" s="218"/>
      <c r="QQR3" s="218"/>
      <c r="QQS3" s="218"/>
      <c r="QQT3" s="218"/>
      <c r="QQU3" s="218"/>
      <c r="QQV3" s="218"/>
      <c r="QQW3" s="218"/>
      <c r="QQX3" s="218"/>
      <c r="QQY3" s="218"/>
      <c r="QQZ3" s="218"/>
      <c r="QRA3" s="218"/>
      <c r="QRB3" s="218"/>
      <c r="QRC3" s="218"/>
      <c r="QRD3" s="218"/>
      <c r="QRE3" s="218"/>
      <c r="QRF3" s="218"/>
      <c r="QRG3" s="218"/>
      <c r="QRH3" s="218"/>
      <c r="QRI3" s="218"/>
      <c r="QRJ3" s="218"/>
      <c r="QRK3" s="218"/>
      <c r="QRL3" s="218"/>
      <c r="QRM3" s="218"/>
      <c r="QRN3" s="218"/>
      <c r="QRO3" s="218"/>
      <c r="QRP3" s="218"/>
      <c r="QRQ3" s="218"/>
      <c r="QRR3" s="218"/>
      <c r="QRS3" s="218"/>
      <c r="QRT3" s="218"/>
      <c r="QRU3" s="218"/>
      <c r="QRV3" s="218"/>
      <c r="QRW3" s="218"/>
      <c r="QRX3" s="218"/>
      <c r="QRY3" s="218"/>
      <c r="QRZ3" s="218"/>
      <c r="QSA3" s="218"/>
      <c r="QSB3" s="218"/>
      <c r="QSC3" s="218"/>
      <c r="QSD3" s="218"/>
      <c r="QSE3" s="218"/>
      <c r="QSF3" s="218"/>
      <c r="QSG3" s="218"/>
      <c r="QSH3" s="218"/>
      <c r="QSI3" s="218"/>
      <c r="QSJ3" s="218"/>
      <c r="QSK3" s="218"/>
      <c r="QSL3" s="218"/>
      <c r="QSM3" s="218"/>
      <c r="QSN3" s="218"/>
      <c r="QSO3" s="218"/>
      <c r="QSP3" s="218"/>
      <c r="QSQ3" s="218"/>
      <c r="QSR3" s="218"/>
      <c r="QSS3" s="218"/>
      <c r="QST3" s="218"/>
      <c r="QSU3" s="218"/>
      <c r="QSV3" s="218"/>
      <c r="QSW3" s="218"/>
      <c r="QSX3" s="218"/>
      <c r="QSY3" s="218"/>
      <c r="QSZ3" s="218"/>
      <c r="QTA3" s="218"/>
      <c r="QTB3" s="218"/>
      <c r="QTC3" s="218"/>
      <c r="QTD3" s="218"/>
      <c r="QTE3" s="218"/>
      <c r="QTF3" s="218"/>
      <c r="QTG3" s="218"/>
      <c r="QTH3" s="218"/>
      <c r="QTI3" s="218"/>
      <c r="QTJ3" s="218"/>
      <c r="QTK3" s="218"/>
      <c r="QTL3" s="218"/>
      <c r="QTM3" s="218"/>
      <c r="QTN3" s="218"/>
      <c r="QTO3" s="218"/>
      <c r="QTP3" s="218"/>
      <c r="QTQ3" s="218"/>
      <c r="QTR3" s="218"/>
      <c r="QTS3" s="218"/>
      <c r="QTT3" s="218"/>
      <c r="QTU3" s="218"/>
      <c r="QTV3" s="218"/>
      <c r="QTW3" s="218"/>
      <c r="QTX3" s="218"/>
      <c r="QTY3" s="218"/>
      <c r="QTZ3" s="218"/>
      <c r="QUA3" s="218"/>
      <c r="QUB3" s="218"/>
      <c r="QUC3" s="218"/>
      <c r="QUD3" s="218"/>
      <c r="QUE3" s="218"/>
      <c r="QUF3" s="218"/>
      <c r="QUG3" s="218"/>
      <c r="QUH3" s="218"/>
      <c r="QUI3" s="218"/>
      <c r="QUJ3" s="218"/>
      <c r="QUK3" s="218"/>
      <c r="QUL3" s="218"/>
      <c r="QUM3" s="218"/>
      <c r="QUN3" s="218"/>
      <c r="QUO3" s="218"/>
      <c r="QUP3" s="218"/>
      <c r="QUQ3" s="218"/>
      <c r="QUR3" s="218"/>
      <c r="QUS3" s="218"/>
      <c r="QUT3" s="218"/>
      <c r="QUU3" s="218"/>
      <c r="QUV3" s="218"/>
      <c r="QUW3" s="218"/>
      <c r="QUX3" s="218"/>
      <c r="QUY3" s="218"/>
      <c r="QUZ3" s="218"/>
      <c r="QVA3" s="218"/>
      <c r="QVB3" s="218"/>
      <c r="QVC3" s="218"/>
      <c r="QVD3" s="218"/>
      <c r="QVE3" s="218"/>
      <c r="QVF3" s="218"/>
      <c r="QVG3" s="218"/>
      <c r="QVH3" s="218"/>
      <c r="QVI3" s="218"/>
      <c r="QVJ3" s="218"/>
      <c r="QVK3" s="218"/>
      <c r="QVL3" s="218"/>
      <c r="QVM3" s="218"/>
      <c r="QVN3" s="218"/>
      <c r="QVO3" s="218"/>
      <c r="QVP3" s="218"/>
      <c r="QVQ3" s="218"/>
      <c r="QVR3" s="218"/>
      <c r="QVS3" s="218"/>
      <c r="QVT3" s="218"/>
      <c r="QVU3" s="218"/>
      <c r="QVV3" s="218"/>
      <c r="QVW3" s="218"/>
      <c r="QVX3" s="218"/>
      <c r="QVY3" s="218"/>
      <c r="QVZ3" s="218"/>
      <c r="QWA3" s="218"/>
      <c r="QWB3" s="218"/>
      <c r="QWC3" s="218"/>
      <c r="QWD3" s="218"/>
      <c r="QWE3" s="218"/>
      <c r="QWF3" s="218"/>
      <c r="QWG3" s="218"/>
      <c r="QWH3" s="218"/>
      <c r="QWI3" s="218"/>
      <c r="QWJ3" s="218"/>
      <c r="QWK3" s="218"/>
      <c r="QWL3" s="218"/>
      <c r="QWM3" s="218"/>
      <c r="QWN3" s="218"/>
      <c r="QWO3" s="218"/>
      <c r="QWP3" s="218"/>
      <c r="QWQ3" s="218"/>
      <c r="QWR3" s="218"/>
      <c r="QWS3" s="218"/>
      <c r="QWT3" s="218"/>
      <c r="QWU3" s="218"/>
      <c r="QWV3" s="218"/>
      <c r="QWW3" s="218"/>
      <c r="QWX3" s="218"/>
      <c r="QWY3" s="218"/>
      <c r="QWZ3" s="218"/>
      <c r="QXA3" s="218"/>
      <c r="QXB3" s="218"/>
      <c r="QXC3" s="218"/>
      <c r="QXD3" s="218"/>
      <c r="QXE3" s="218"/>
      <c r="QXF3" s="218"/>
      <c r="QXG3" s="218"/>
      <c r="QXH3" s="218"/>
      <c r="QXI3" s="218"/>
      <c r="QXJ3" s="218"/>
      <c r="QXK3" s="218"/>
      <c r="QXL3" s="218"/>
      <c r="QXM3" s="218"/>
      <c r="QXN3" s="218"/>
      <c r="QXO3" s="218"/>
      <c r="QXP3" s="218"/>
      <c r="QXQ3" s="218"/>
      <c r="QXR3" s="218"/>
      <c r="QXS3" s="218"/>
      <c r="QXT3" s="218"/>
      <c r="QXU3" s="218"/>
      <c r="QXV3" s="218"/>
      <c r="QXW3" s="218"/>
      <c r="QXX3" s="218"/>
      <c r="QXY3" s="218"/>
      <c r="QXZ3" s="218"/>
      <c r="QYA3" s="218"/>
      <c r="QYB3" s="218"/>
      <c r="QYC3" s="218"/>
      <c r="QYD3" s="218"/>
      <c r="QYE3" s="218"/>
      <c r="QYF3" s="218"/>
      <c r="QYG3" s="218"/>
      <c r="QYH3" s="218"/>
      <c r="QYI3" s="218"/>
      <c r="QYJ3" s="218"/>
      <c r="QYK3" s="218"/>
      <c r="QYL3" s="218"/>
      <c r="QYM3" s="218"/>
      <c r="QYN3" s="218"/>
      <c r="QYO3" s="218"/>
      <c r="QYP3" s="218"/>
      <c r="QYQ3" s="218"/>
      <c r="QYR3" s="218"/>
      <c r="QYS3" s="218"/>
      <c r="QYT3" s="218"/>
      <c r="QYU3" s="218"/>
      <c r="QYV3" s="218"/>
      <c r="QYW3" s="218"/>
      <c r="QYX3" s="218"/>
      <c r="QYY3" s="218"/>
      <c r="QYZ3" s="218"/>
      <c r="QZA3" s="218"/>
      <c r="QZB3" s="218"/>
      <c r="QZC3" s="218"/>
      <c r="QZD3" s="218"/>
      <c r="QZE3" s="218"/>
      <c r="QZF3" s="218"/>
      <c r="QZG3" s="218"/>
      <c r="QZH3" s="218"/>
      <c r="QZI3" s="218"/>
      <c r="QZJ3" s="218"/>
      <c r="QZK3" s="218"/>
      <c r="QZL3" s="218"/>
      <c r="QZM3" s="218"/>
      <c r="QZN3" s="218"/>
      <c r="QZO3" s="218"/>
      <c r="QZP3" s="218"/>
      <c r="QZQ3" s="218"/>
      <c r="QZR3" s="218"/>
      <c r="QZS3" s="218"/>
      <c r="QZT3" s="218"/>
      <c r="QZU3" s="218"/>
      <c r="QZV3" s="218"/>
      <c r="QZW3" s="218"/>
      <c r="QZX3" s="218"/>
      <c r="QZY3" s="218"/>
      <c r="QZZ3" s="218"/>
      <c r="RAA3" s="218"/>
      <c r="RAB3" s="218"/>
      <c r="RAC3" s="218"/>
      <c r="RAD3" s="218"/>
      <c r="RAE3" s="218"/>
      <c r="RAF3" s="218"/>
      <c r="RAG3" s="218"/>
      <c r="RAH3" s="218"/>
      <c r="RAI3" s="218"/>
      <c r="RAJ3" s="218"/>
      <c r="RAK3" s="218"/>
      <c r="RAL3" s="218"/>
      <c r="RAM3" s="218"/>
      <c r="RAN3" s="218"/>
      <c r="RAO3" s="218"/>
      <c r="RAP3" s="218"/>
      <c r="RAQ3" s="218"/>
      <c r="RAR3" s="218"/>
      <c r="RAS3" s="218"/>
      <c r="RAT3" s="218"/>
      <c r="RAU3" s="218"/>
      <c r="RAV3" s="218"/>
      <c r="RAW3" s="218"/>
      <c r="RAX3" s="218"/>
      <c r="RAY3" s="218"/>
      <c r="RAZ3" s="218"/>
      <c r="RBA3" s="218"/>
      <c r="RBB3" s="218"/>
      <c r="RBC3" s="218"/>
      <c r="RBD3" s="218"/>
      <c r="RBE3" s="218"/>
      <c r="RBF3" s="218"/>
      <c r="RBG3" s="218"/>
      <c r="RBH3" s="218"/>
      <c r="RBI3" s="218"/>
      <c r="RBJ3" s="218"/>
      <c r="RBK3" s="218"/>
      <c r="RBL3" s="218"/>
      <c r="RBM3" s="218"/>
      <c r="RBN3" s="218"/>
      <c r="RBO3" s="218"/>
      <c r="RBP3" s="218"/>
      <c r="RBQ3" s="218"/>
      <c r="RBR3" s="218"/>
      <c r="RBS3" s="218"/>
      <c r="RBT3" s="218"/>
      <c r="RBU3" s="218"/>
      <c r="RBV3" s="218"/>
      <c r="RBW3" s="218"/>
      <c r="RBX3" s="218"/>
      <c r="RBY3" s="218"/>
      <c r="RBZ3" s="218"/>
      <c r="RCA3" s="218"/>
      <c r="RCB3" s="218"/>
      <c r="RCC3" s="218"/>
      <c r="RCD3" s="218"/>
      <c r="RCE3" s="218"/>
      <c r="RCF3" s="218"/>
      <c r="RCG3" s="218"/>
      <c r="RCH3" s="218"/>
      <c r="RCI3" s="218"/>
      <c r="RCJ3" s="218"/>
      <c r="RCK3" s="218"/>
      <c r="RCL3" s="218"/>
      <c r="RCM3" s="218"/>
      <c r="RCN3" s="218"/>
      <c r="RCO3" s="218"/>
      <c r="RCP3" s="218"/>
      <c r="RCQ3" s="218"/>
      <c r="RCR3" s="218"/>
      <c r="RCS3" s="218"/>
      <c r="RCT3" s="218"/>
      <c r="RCU3" s="218"/>
      <c r="RCV3" s="218"/>
      <c r="RCW3" s="218"/>
      <c r="RCX3" s="218"/>
      <c r="RCY3" s="218"/>
      <c r="RCZ3" s="218"/>
      <c r="RDA3" s="218"/>
      <c r="RDB3" s="218"/>
      <c r="RDC3" s="218"/>
      <c r="RDD3" s="218"/>
      <c r="RDE3" s="218"/>
      <c r="RDF3" s="218"/>
      <c r="RDG3" s="218"/>
      <c r="RDH3" s="218"/>
      <c r="RDI3" s="218"/>
      <c r="RDJ3" s="218"/>
      <c r="RDK3" s="218"/>
      <c r="RDL3" s="218"/>
      <c r="RDM3" s="218"/>
      <c r="RDN3" s="218"/>
      <c r="RDO3" s="218"/>
      <c r="RDP3" s="218"/>
      <c r="RDQ3" s="218"/>
      <c r="RDR3" s="218"/>
      <c r="RDS3" s="218"/>
      <c r="RDT3" s="218"/>
      <c r="RDU3" s="218"/>
      <c r="RDV3" s="218"/>
      <c r="RDW3" s="218"/>
      <c r="RDX3" s="218"/>
      <c r="RDY3" s="218"/>
      <c r="RDZ3" s="218"/>
      <c r="REA3" s="218"/>
      <c r="REB3" s="218"/>
      <c r="REC3" s="218"/>
      <c r="RED3" s="218"/>
      <c r="REE3" s="218"/>
      <c r="REF3" s="218"/>
      <c r="REG3" s="218"/>
      <c r="REH3" s="218"/>
      <c r="REI3" s="218"/>
      <c r="REJ3" s="218"/>
      <c r="REK3" s="218"/>
      <c r="REL3" s="218"/>
      <c r="REM3" s="218"/>
      <c r="REN3" s="218"/>
      <c r="REO3" s="218"/>
      <c r="REP3" s="218"/>
      <c r="REQ3" s="218"/>
      <c r="RER3" s="218"/>
      <c r="RES3" s="218"/>
      <c r="RET3" s="218"/>
      <c r="REU3" s="218"/>
      <c r="REV3" s="218"/>
      <c r="REW3" s="218"/>
      <c r="REX3" s="218"/>
      <c r="REY3" s="218"/>
      <c r="REZ3" s="218"/>
      <c r="RFA3" s="218"/>
      <c r="RFB3" s="218"/>
      <c r="RFC3" s="218"/>
      <c r="RFD3" s="218"/>
      <c r="RFE3" s="218"/>
      <c r="RFF3" s="218"/>
      <c r="RFG3" s="218"/>
      <c r="RFH3" s="218"/>
      <c r="RFI3" s="218"/>
      <c r="RFJ3" s="218"/>
      <c r="RFK3" s="218"/>
      <c r="RFL3" s="218"/>
      <c r="RFM3" s="218"/>
      <c r="RFN3" s="218"/>
      <c r="RFO3" s="218"/>
      <c r="RFP3" s="218"/>
      <c r="RFQ3" s="218"/>
      <c r="RFR3" s="218"/>
      <c r="RFS3" s="218"/>
      <c r="RFT3" s="218"/>
      <c r="RFU3" s="218"/>
      <c r="RFV3" s="218"/>
      <c r="RFW3" s="218"/>
      <c r="RFX3" s="218"/>
      <c r="RFY3" s="218"/>
      <c r="RFZ3" s="218"/>
      <c r="RGA3" s="218"/>
      <c r="RGB3" s="218"/>
      <c r="RGC3" s="218"/>
      <c r="RGD3" s="218"/>
      <c r="RGE3" s="218"/>
      <c r="RGF3" s="218"/>
      <c r="RGG3" s="218"/>
      <c r="RGH3" s="218"/>
      <c r="RGI3" s="218"/>
      <c r="RGJ3" s="218"/>
      <c r="RGK3" s="218"/>
      <c r="RGL3" s="218"/>
      <c r="RGM3" s="218"/>
      <c r="RGN3" s="218"/>
      <c r="RGO3" s="218"/>
      <c r="RGP3" s="218"/>
      <c r="RGQ3" s="218"/>
      <c r="RGR3" s="218"/>
      <c r="RGS3" s="218"/>
      <c r="RGT3" s="218"/>
      <c r="RGU3" s="218"/>
      <c r="RGV3" s="218"/>
      <c r="RGW3" s="218"/>
      <c r="RGX3" s="218"/>
      <c r="RGY3" s="218"/>
      <c r="RGZ3" s="218"/>
      <c r="RHA3" s="218"/>
      <c r="RHB3" s="218"/>
      <c r="RHC3" s="218"/>
      <c r="RHD3" s="218"/>
      <c r="RHE3" s="218"/>
      <c r="RHF3" s="218"/>
      <c r="RHG3" s="218"/>
      <c r="RHH3" s="218"/>
      <c r="RHI3" s="218"/>
      <c r="RHJ3" s="218"/>
      <c r="RHK3" s="218"/>
      <c r="RHL3" s="218"/>
      <c r="RHM3" s="218"/>
      <c r="RHN3" s="218"/>
      <c r="RHO3" s="218"/>
      <c r="RHP3" s="218"/>
      <c r="RHQ3" s="218"/>
      <c r="RHR3" s="218"/>
      <c r="RHS3" s="218"/>
      <c r="RHT3" s="218"/>
      <c r="RHU3" s="218"/>
      <c r="RHV3" s="218"/>
      <c r="RHW3" s="218"/>
      <c r="RHX3" s="218"/>
      <c r="RHY3" s="218"/>
      <c r="RHZ3" s="218"/>
      <c r="RIA3" s="218"/>
      <c r="RIB3" s="218"/>
      <c r="RIC3" s="218"/>
      <c r="RID3" s="218"/>
      <c r="RIE3" s="218"/>
      <c r="RIF3" s="218"/>
      <c r="RIG3" s="218"/>
      <c r="RIH3" s="218"/>
      <c r="RII3" s="218"/>
      <c r="RIJ3" s="218"/>
      <c r="RIK3" s="218"/>
      <c r="RIL3" s="218"/>
      <c r="RIM3" s="218"/>
      <c r="RIN3" s="218"/>
      <c r="RIO3" s="218"/>
      <c r="RIP3" s="218"/>
      <c r="RIQ3" s="218"/>
      <c r="RIR3" s="218"/>
      <c r="RIS3" s="218"/>
      <c r="RIT3" s="218"/>
      <c r="RIU3" s="218"/>
      <c r="RIV3" s="218"/>
      <c r="RIW3" s="218"/>
      <c r="RIX3" s="218"/>
      <c r="RIY3" s="218"/>
      <c r="RIZ3" s="218"/>
      <c r="RJA3" s="218"/>
      <c r="RJB3" s="218"/>
      <c r="RJC3" s="218"/>
      <c r="RJD3" s="218"/>
      <c r="RJE3" s="218"/>
      <c r="RJF3" s="218"/>
      <c r="RJG3" s="218"/>
      <c r="RJH3" s="218"/>
      <c r="RJI3" s="218"/>
      <c r="RJJ3" s="218"/>
      <c r="RJK3" s="218"/>
      <c r="RJL3" s="218"/>
      <c r="RJM3" s="218"/>
      <c r="RJN3" s="218"/>
      <c r="RJO3" s="218"/>
      <c r="RJP3" s="218"/>
      <c r="RJQ3" s="218"/>
      <c r="RJR3" s="218"/>
      <c r="RJS3" s="218"/>
      <c r="RJT3" s="218"/>
      <c r="RJU3" s="218"/>
      <c r="RJV3" s="218"/>
      <c r="RJW3" s="218"/>
      <c r="RJX3" s="218"/>
      <c r="RJY3" s="218"/>
      <c r="RJZ3" s="218"/>
      <c r="RKA3" s="218"/>
      <c r="RKB3" s="218"/>
      <c r="RKC3" s="218"/>
      <c r="RKD3" s="218"/>
      <c r="RKE3" s="218"/>
      <c r="RKF3" s="218"/>
      <c r="RKG3" s="218"/>
      <c r="RKH3" s="218"/>
      <c r="RKI3" s="218"/>
      <c r="RKJ3" s="218"/>
      <c r="RKK3" s="218"/>
      <c r="RKL3" s="218"/>
      <c r="RKM3" s="218"/>
      <c r="RKN3" s="218"/>
      <c r="RKO3" s="218"/>
      <c r="RKP3" s="218"/>
      <c r="RKQ3" s="218"/>
      <c r="RKR3" s="218"/>
      <c r="RKS3" s="218"/>
      <c r="RKT3" s="218"/>
      <c r="RKU3" s="218"/>
      <c r="RKV3" s="218"/>
      <c r="RKW3" s="218"/>
      <c r="RKX3" s="218"/>
      <c r="RKY3" s="218"/>
      <c r="RKZ3" s="218"/>
      <c r="RLA3" s="218"/>
      <c r="RLB3" s="218"/>
      <c r="RLC3" s="218"/>
      <c r="RLD3" s="218"/>
      <c r="RLE3" s="218"/>
      <c r="RLF3" s="218"/>
      <c r="RLG3" s="218"/>
      <c r="RLH3" s="218"/>
      <c r="RLI3" s="218"/>
      <c r="RLJ3" s="218"/>
      <c r="RLK3" s="218"/>
      <c r="RLL3" s="218"/>
      <c r="RLM3" s="218"/>
      <c r="RLN3" s="218"/>
      <c r="RLO3" s="218"/>
      <c r="RLP3" s="218"/>
      <c r="RLQ3" s="218"/>
      <c r="RLR3" s="218"/>
      <c r="RLS3" s="218"/>
      <c r="RLT3" s="218"/>
      <c r="RLU3" s="218"/>
      <c r="RLV3" s="218"/>
      <c r="RLW3" s="218"/>
      <c r="RLX3" s="218"/>
      <c r="RLY3" s="218"/>
      <c r="RLZ3" s="218"/>
      <c r="RMA3" s="218"/>
      <c r="RMB3" s="218"/>
      <c r="RMC3" s="218"/>
      <c r="RMD3" s="218"/>
      <c r="RME3" s="218"/>
      <c r="RMF3" s="218"/>
      <c r="RMG3" s="218"/>
      <c r="RMH3" s="218"/>
      <c r="RMI3" s="218"/>
      <c r="RMJ3" s="218"/>
      <c r="RMK3" s="218"/>
      <c r="RML3" s="218"/>
      <c r="RMM3" s="218"/>
      <c r="RMN3" s="218"/>
      <c r="RMO3" s="218"/>
      <c r="RMP3" s="218"/>
      <c r="RMQ3" s="218"/>
      <c r="RMR3" s="218"/>
      <c r="RMS3" s="218"/>
      <c r="RMT3" s="218"/>
      <c r="RMU3" s="218"/>
      <c r="RMV3" s="218"/>
      <c r="RMW3" s="218"/>
      <c r="RMX3" s="218"/>
      <c r="RMY3" s="218"/>
      <c r="RMZ3" s="218"/>
      <c r="RNA3" s="218"/>
      <c r="RNB3" s="218"/>
      <c r="RNC3" s="218"/>
      <c r="RND3" s="218"/>
      <c r="RNE3" s="218"/>
      <c r="RNF3" s="218"/>
      <c r="RNG3" s="218"/>
      <c r="RNH3" s="218"/>
      <c r="RNI3" s="218"/>
      <c r="RNJ3" s="218"/>
      <c r="RNK3" s="218"/>
      <c r="RNL3" s="218"/>
      <c r="RNM3" s="218"/>
      <c r="RNN3" s="218"/>
      <c r="RNO3" s="218"/>
      <c r="RNP3" s="218"/>
      <c r="RNQ3" s="218"/>
      <c r="RNR3" s="218"/>
      <c r="RNS3" s="218"/>
      <c r="RNT3" s="218"/>
      <c r="RNU3" s="218"/>
      <c r="RNV3" s="218"/>
      <c r="RNW3" s="218"/>
      <c r="RNX3" s="218"/>
      <c r="RNY3" s="218"/>
      <c r="RNZ3" s="218"/>
      <c r="ROA3" s="218"/>
      <c r="ROB3" s="218"/>
      <c r="ROC3" s="218"/>
      <c r="ROD3" s="218"/>
      <c r="ROE3" s="218"/>
      <c r="ROF3" s="218"/>
      <c r="ROG3" s="218"/>
      <c r="ROH3" s="218"/>
      <c r="ROI3" s="218"/>
      <c r="ROJ3" s="218"/>
      <c r="ROK3" s="218"/>
      <c r="ROL3" s="218"/>
      <c r="ROM3" s="218"/>
      <c r="RON3" s="218"/>
      <c r="ROO3" s="218"/>
      <c r="ROP3" s="218"/>
      <c r="ROQ3" s="218"/>
      <c r="ROR3" s="218"/>
      <c r="ROS3" s="218"/>
      <c r="ROT3" s="218"/>
      <c r="ROU3" s="218"/>
      <c r="ROV3" s="218"/>
      <c r="ROW3" s="218"/>
      <c r="ROX3" s="218"/>
      <c r="ROY3" s="218"/>
      <c r="ROZ3" s="218"/>
      <c r="RPA3" s="218"/>
      <c r="RPB3" s="218"/>
      <c r="RPC3" s="218"/>
      <c r="RPD3" s="218"/>
      <c r="RPE3" s="218"/>
      <c r="RPF3" s="218"/>
      <c r="RPG3" s="218"/>
      <c r="RPH3" s="218"/>
      <c r="RPI3" s="218"/>
      <c r="RPJ3" s="218"/>
      <c r="RPK3" s="218"/>
      <c r="RPL3" s="218"/>
      <c r="RPM3" s="218"/>
      <c r="RPN3" s="218"/>
      <c r="RPO3" s="218"/>
      <c r="RPP3" s="218"/>
      <c r="RPQ3" s="218"/>
      <c r="RPR3" s="218"/>
      <c r="RPS3" s="218"/>
      <c r="RPT3" s="218"/>
      <c r="RPU3" s="218"/>
      <c r="RPV3" s="218"/>
      <c r="RPW3" s="218"/>
      <c r="RPX3" s="218"/>
      <c r="RPY3" s="218"/>
      <c r="RPZ3" s="218"/>
      <c r="RQA3" s="218"/>
      <c r="RQB3" s="218"/>
      <c r="RQC3" s="218"/>
      <c r="RQD3" s="218"/>
      <c r="RQE3" s="218"/>
      <c r="RQF3" s="218"/>
      <c r="RQG3" s="218"/>
      <c r="RQH3" s="218"/>
      <c r="RQI3" s="218"/>
      <c r="RQJ3" s="218"/>
      <c r="RQK3" s="218"/>
      <c r="RQL3" s="218"/>
      <c r="RQM3" s="218"/>
      <c r="RQN3" s="218"/>
      <c r="RQO3" s="218"/>
      <c r="RQP3" s="218"/>
      <c r="RQQ3" s="218"/>
      <c r="RQR3" s="218"/>
      <c r="RQS3" s="218"/>
      <c r="RQT3" s="218"/>
      <c r="RQU3" s="218"/>
      <c r="RQV3" s="218"/>
      <c r="RQW3" s="218"/>
      <c r="RQX3" s="218"/>
      <c r="RQY3" s="218"/>
      <c r="RQZ3" s="218"/>
      <c r="RRA3" s="218"/>
      <c r="RRB3" s="218"/>
      <c r="RRC3" s="218"/>
      <c r="RRD3" s="218"/>
      <c r="RRE3" s="218"/>
      <c r="RRF3" s="218"/>
      <c r="RRG3" s="218"/>
      <c r="RRH3" s="218"/>
      <c r="RRI3" s="218"/>
      <c r="RRJ3" s="218"/>
      <c r="RRK3" s="218"/>
      <c r="RRL3" s="218"/>
      <c r="RRM3" s="218"/>
      <c r="RRN3" s="218"/>
      <c r="RRO3" s="218"/>
      <c r="RRP3" s="218"/>
      <c r="RRQ3" s="218"/>
      <c r="RRR3" s="218"/>
      <c r="RRS3" s="218"/>
      <c r="RRT3" s="218"/>
      <c r="RRU3" s="218"/>
      <c r="RRV3" s="218"/>
      <c r="RRW3" s="218"/>
      <c r="RRX3" s="218"/>
      <c r="RRY3" s="218"/>
      <c r="RRZ3" s="218"/>
      <c r="RSA3" s="218"/>
      <c r="RSB3" s="218"/>
      <c r="RSC3" s="218"/>
      <c r="RSD3" s="218"/>
      <c r="RSE3" s="218"/>
      <c r="RSF3" s="218"/>
      <c r="RSG3" s="218"/>
      <c r="RSH3" s="218"/>
      <c r="RSI3" s="218"/>
      <c r="RSJ3" s="218"/>
      <c r="RSK3" s="218"/>
      <c r="RSL3" s="218"/>
      <c r="RSM3" s="218"/>
      <c r="RSN3" s="218"/>
      <c r="RSO3" s="218"/>
      <c r="RSP3" s="218"/>
      <c r="RSQ3" s="218"/>
      <c r="RSR3" s="218"/>
      <c r="RSS3" s="218"/>
      <c r="RST3" s="218"/>
      <c r="RSU3" s="218"/>
      <c r="RSV3" s="218"/>
      <c r="RSW3" s="218"/>
      <c r="RSX3" s="218"/>
      <c r="RSY3" s="218"/>
      <c r="RSZ3" s="218"/>
      <c r="RTA3" s="218"/>
      <c r="RTB3" s="218"/>
      <c r="RTC3" s="218"/>
      <c r="RTD3" s="218"/>
      <c r="RTE3" s="218"/>
      <c r="RTF3" s="218"/>
      <c r="RTG3" s="218"/>
      <c r="RTH3" s="218"/>
      <c r="RTI3" s="218"/>
      <c r="RTJ3" s="218"/>
      <c r="RTK3" s="218"/>
      <c r="RTL3" s="218"/>
      <c r="RTM3" s="218"/>
      <c r="RTN3" s="218"/>
      <c r="RTO3" s="218"/>
      <c r="RTP3" s="218"/>
      <c r="RTQ3" s="218"/>
      <c r="RTR3" s="218"/>
      <c r="RTS3" s="218"/>
      <c r="RTT3" s="218"/>
      <c r="RTU3" s="218"/>
      <c r="RTV3" s="218"/>
      <c r="RTW3" s="218"/>
      <c r="RTX3" s="218"/>
      <c r="RTY3" s="218"/>
      <c r="RTZ3" s="218"/>
      <c r="RUA3" s="218"/>
      <c r="RUB3" s="218"/>
      <c r="RUC3" s="218"/>
      <c r="RUD3" s="218"/>
      <c r="RUE3" s="218"/>
      <c r="RUF3" s="218"/>
      <c r="RUG3" s="218"/>
      <c r="RUH3" s="218"/>
      <c r="RUI3" s="218"/>
      <c r="RUJ3" s="218"/>
      <c r="RUK3" s="218"/>
      <c r="RUL3" s="218"/>
      <c r="RUM3" s="218"/>
      <c r="RUN3" s="218"/>
      <c r="RUO3" s="218"/>
      <c r="RUP3" s="218"/>
      <c r="RUQ3" s="218"/>
      <c r="RUR3" s="218"/>
      <c r="RUS3" s="218"/>
      <c r="RUT3" s="218"/>
      <c r="RUU3" s="218"/>
      <c r="RUV3" s="218"/>
      <c r="RUW3" s="218"/>
      <c r="RUX3" s="218"/>
      <c r="RUY3" s="218"/>
      <c r="RUZ3" s="218"/>
      <c r="RVA3" s="218"/>
      <c r="RVB3" s="218"/>
      <c r="RVC3" s="218"/>
      <c r="RVD3" s="218"/>
      <c r="RVE3" s="218"/>
      <c r="RVF3" s="218"/>
      <c r="RVG3" s="218"/>
      <c r="RVH3" s="218"/>
      <c r="RVI3" s="218"/>
      <c r="RVJ3" s="218"/>
      <c r="RVK3" s="218"/>
      <c r="RVL3" s="218"/>
      <c r="RVM3" s="218"/>
      <c r="RVN3" s="218"/>
      <c r="RVO3" s="218"/>
      <c r="RVP3" s="218"/>
      <c r="RVQ3" s="218"/>
      <c r="RVR3" s="218"/>
      <c r="RVS3" s="218"/>
      <c r="RVT3" s="218"/>
      <c r="RVU3" s="218"/>
      <c r="RVV3" s="218"/>
      <c r="RVW3" s="218"/>
      <c r="RVX3" s="218"/>
      <c r="RVY3" s="218"/>
      <c r="RVZ3" s="218"/>
      <c r="RWA3" s="218"/>
      <c r="RWB3" s="218"/>
      <c r="RWC3" s="218"/>
      <c r="RWD3" s="218"/>
      <c r="RWE3" s="218"/>
      <c r="RWF3" s="218"/>
      <c r="RWG3" s="218"/>
      <c r="RWH3" s="218"/>
      <c r="RWI3" s="218"/>
      <c r="RWJ3" s="218"/>
      <c r="RWK3" s="218"/>
      <c r="RWL3" s="218"/>
      <c r="RWM3" s="218"/>
      <c r="RWN3" s="218"/>
      <c r="RWO3" s="218"/>
      <c r="RWP3" s="218"/>
      <c r="RWQ3" s="218"/>
      <c r="RWR3" s="218"/>
      <c r="RWS3" s="218"/>
      <c r="RWT3" s="218"/>
      <c r="RWU3" s="218"/>
      <c r="RWV3" s="218"/>
      <c r="RWW3" s="218"/>
      <c r="RWX3" s="218"/>
      <c r="RWY3" s="218"/>
      <c r="RWZ3" s="218"/>
      <c r="RXA3" s="218"/>
      <c r="RXB3" s="218"/>
      <c r="RXC3" s="218"/>
      <c r="RXD3" s="218"/>
      <c r="RXE3" s="218"/>
      <c r="RXF3" s="218"/>
      <c r="RXG3" s="218"/>
      <c r="RXH3" s="218"/>
      <c r="RXI3" s="218"/>
      <c r="RXJ3" s="218"/>
      <c r="RXK3" s="218"/>
      <c r="RXL3" s="218"/>
      <c r="RXM3" s="218"/>
      <c r="RXN3" s="218"/>
      <c r="RXO3" s="218"/>
      <c r="RXP3" s="218"/>
      <c r="RXQ3" s="218"/>
      <c r="RXR3" s="218"/>
      <c r="RXS3" s="218"/>
      <c r="RXT3" s="218"/>
      <c r="RXU3" s="218"/>
      <c r="RXV3" s="218"/>
      <c r="RXW3" s="218"/>
      <c r="RXX3" s="218"/>
      <c r="RXY3" s="218"/>
      <c r="RXZ3" s="218"/>
      <c r="RYA3" s="218"/>
      <c r="RYB3" s="218"/>
      <c r="RYC3" s="218"/>
      <c r="RYD3" s="218"/>
      <c r="RYE3" s="218"/>
      <c r="RYF3" s="218"/>
      <c r="RYG3" s="218"/>
      <c r="RYH3" s="218"/>
      <c r="RYI3" s="218"/>
      <c r="RYJ3" s="218"/>
      <c r="RYK3" s="218"/>
      <c r="RYL3" s="218"/>
      <c r="RYM3" s="218"/>
      <c r="RYN3" s="218"/>
      <c r="RYO3" s="218"/>
      <c r="RYP3" s="218"/>
      <c r="RYQ3" s="218"/>
      <c r="RYR3" s="218"/>
      <c r="RYS3" s="218"/>
      <c r="RYT3" s="218"/>
      <c r="RYU3" s="218"/>
      <c r="RYV3" s="218"/>
      <c r="RYW3" s="218"/>
      <c r="RYX3" s="218"/>
      <c r="RYY3" s="218"/>
      <c r="RYZ3" s="218"/>
      <c r="RZA3" s="218"/>
      <c r="RZB3" s="218"/>
      <c r="RZC3" s="218"/>
      <c r="RZD3" s="218"/>
      <c r="RZE3" s="218"/>
      <c r="RZF3" s="218"/>
      <c r="RZG3" s="218"/>
      <c r="RZH3" s="218"/>
      <c r="RZI3" s="218"/>
      <c r="RZJ3" s="218"/>
      <c r="RZK3" s="218"/>
      <c r="RZL3" s="218"/>
      <c r="RZM3" s="218"/>
      <c r="RZN3" s="218"/>
      <c r="RZO3" s="218"/>
      <c r="RZP3" s="218"/>
      <c r="RZQ3" s="218"/>
      <c r="RZR3" s="218"/>
      <c r="RZS3" s="218"/>
      <c r="RZT3" s="218"/>
      <c r="RZU3" s="218"/>
      <c r="RZV3" s="218"/>
      <c r="RZW3" s="218"/>
      <c r="RZX3" s="218"/>
      <c r="RZY3" s="218"/>
      <c r="RZZ3" s="218"/>
      <c r="SAA3" s="218"/>
      <c r="SAB3" s="218"/>
      <c r="SAC3" s="218"/>
      <c r="SAD3" s="218"/>
      <c r="SAE3" s="218"/>
      <c r="SAF3" s="218"/>
      <c r="SAG3" s="218"/>
      <c r="SAH3" s="218"/>
      <c r="SAI3" s="218"/>
      <c r="SAJ3" s="218"/>
      <c r="SAK3" s="218"/>
      <c r="SAL3" s="218"/>
      <c r="SAM3" s="218"/>
      <c r="SAN3" s="218"/>
      <c r="SAO3" s="218"/>
      <c r="SAP3" s="218"/>
      <c r="SAQ3" s="218"/>
      <c r="SAR3" s="218"/>
      <c r="SAS3" s="218"/>
      <c r="SAT3" s="218"/>
      <c r="SAU3" s="218"/>
      <c r="SAV3" s="218"/>
      <c r="SAW3" s="218"/>
      <c r="SAX3" s="218"/>
      <c r="SAY3" s="218"/>
      <c r="SAZ3" s="218"/>
      <c r="SBA3" s="218"/>
      <c r="SBB3" s="218"/>
      <c r="SBC3" s="218"/>
      <c r="SBD3" s="218"/>
      <c r="SBE3" s="218"/>
      <c r="SBF3" s="218"/>
      <c r="SBG3" s="218"/>
      <c r="SBH3" s="218"/>
      <c r="SBI3" s="218"/>
      <c r="SBJ3" s="218"/>
      <c r="SBK3" s="218"/>
      <c r="SBL3" s="218"/>
      <c r="SBM3" s="218"/>
      <c r="SBN3" s="218"/>
      <c r="SBO3" s="218"/>
      <c r="SBP3" s="218"/>
      <c r="SBQ3" s="218"/>
      <c r="SBR3" s="218"/>
      <c r="SBS3" s="218"/>
      <c r="SBT3" s="218"/>
      <c r="SBU3" s="218"/>
      <c r="SBV3" s="218"/>
      <c r="SBW3" s="218"/>
      <c r="SBX3" s="218"/>
      <c r="SBY3" s="218"/>
      <c r="SBZ3" s="218"/>
      <c r="SCA3" s="218"/>
      <c r="SCB3" s="218"/>
      <c r="SCC3" s="218"/>
      <c r="SCD3" s="218"/>
      <c r="SCE3" s="218"/>
      <c r="SCF3" s="218"/>
      <c r="SCG3" s="218"/>
      <c r="SCH3" s="218"/>
      <c r="SCI3" s="218"/>
      <c r="SCJ3" s="218"/>
      <c r="SCK3" s="218"/>
      <c r="SCL3" s="218"/>
      <c r="SCM3" s="218"/>
      <c r="SCN3" s="218"/>
      <c r="SCO3" s="218"/>
      <c r="SCP3" s="218"/>
      <c r="SCQ3" s="218"/>
      <c r="SCR3" s="218"/>
      <c r="SCS3" s="218"/>
      <c r="SCT3" s="218"/>
      <c r="SCU3" s="218"/>
      <c r="SCV3" s="218"/>
      <c r="SCW3" s="218"/>
      <c r="SCX3" s="218"/>
      <c r="SCY3" s="218"/>
      <c r="SCZ3" s="218"/>
      <c r="SDA3" s="218"/>
      <c r="SDB3" s="218"/>
      <c r="SDC3" s="218"/>
      <c r="SDD3" s="218"/>
      <c r="SDE3" s="218"/>
      <c r="SDF3" s="218"/>
      <c r="SDG3" s="218"/>
      <c r="SDH3" s="218"/>
      <c r="SDI3" s="218"/>
      <c r="SDJ3" s="218"/>
      <c r="SDK3" s="218"/>
      <c r="SDL3" s="218"/>
      <c r="SDM3" s="218"/>
      <c r="SDN3" s="218"/>
      <c r="SDO3" s="218"/>
      <c r="SDP3" s="218"/>
      <c r="SDQ3" s="218"/>
      <c r="SDR3" s="218"/>
      <c r="SDS3" s="218"/>
      <c r="SDT3" s="218"/>
      <c r="SDU3" s="218"/>
      <c r="SDV3" s="218"/>
      <c r="SDW3" s="218"/>
      <c r="SDX3" s="218"/>
      <c r="SDY3" s="218"/>
      <c r="SDZ3" s="218"/>
      <c r="SEA3" s="218"/>
      <c r="SEB3" s="218"/>
      <c r="SEC3" s="218"/>
      <c r="SED3" s="218"/>
      <c r="SEE3" s="218"/>
      <c r="SEF3" s="218"/>
      <c r="SEG3" s="218"/>
      <c r="SEH3" s="218"/>
      <c r="SEI3" s="218"/>
      <c r="SEJ3" s="218"/>
      <c r="SEK3" s="218"/>
      <c r="SEL3" s="218"/>
      <c r="SEM3" s="218"/>
      <c r="SEN3" s="218"/>
      <c r="SEO3" s="218"/>
      <c r="SEP3" s="218"/>
      <c r="SEQ3" s="218"/>
      <c r="SER3" s="218"/>
      <c r="SES3" s="218"/>
      <c r="SET3" s="218"/>
      <c r="SEU3" s="218"/>
      <c r="SEV3" s="218"/>
      <c r="SEW3" s="218"/>
      <c r="SEX3" s="218"/>
      <c r="SEY3" s="218"/>
      <c r="SEZ3" s="218"/>
      <c r="SFA3" s="218"/>
      <c r="SFB3" s="218"/>
      <c r="SFC3" s="218"/>
      <c r="SFD3" s="218"/>
      <c r="SFE3" s="218"/>
      <c r="SFF3" s="218"/>
      <c r="SFG3" s="218"/>
      <c r="SFH3" s="218"/>
      <c r="SFI3" s="218"/>
      <c r="SFJ3" s="218"/>
      <c r="SFK3" s="218"/>
      <c r="SFL3" s="218"/>
      <c r="SFM3" s="218"/>
      <c r="SFN3" s="218"/>
      <c r="SFO3" s="218"/>
      <c r="SFP3" s="218"/>
      <c r="SFQ3" s="218"/>
      <c r="SFR3" s="218"/>
      <c r="SFS3" s="218"/>
      <c r="SFT3" s="218"/>
      <c r="SFU3" s="218"/>
      <c r="SFV3" s="218"/>
      <c r="SFW3" s="218"/>
      <c r="SFX3" s="218"/>
      <c r="SFY3" s="218"/>
      <c r="SFZ3" s="218"/>
      <c r="SGA3" s="218"/>
      <c r="SGB3" s="218"/>
      <c r="SGC3" s="218"/>
      <c r="SGD3" s="218"/>
      <c r="SGE3" s="218"/>
      <c r="SGF3" s="218"/>
      <c r="SGG3" s="218"/>
      <c r="SGH3" s="218"/>
      <c r="SGI3" s="218"/>
      <c r="SGJ3" s="218"/>
      <c r="SGK3" s="218"/>
      <c r="SGL3" s="218"/>
      <c r="SGM3" s="218"/>
      <c r="SGN3" s="218"/>
      <c r="SGO3" s="218"/>
      <c r="SGP3" s="218"/>
      <c r="SGQ3" s="218"/>
      <c r="SGR3" s="218"/>
      <c r="SGS3" s="218"/>
      <c r="SGT3" s="218"/>
      <c r="SGU3" s="218"/>
      <c r="SGV3" s="218"/>
      <c r="SGW3" s="218"/>
      <c r="SGX3" s="218"/>
      <c r="SGY3" s="218"/>
      <c r="SGZ3" s="218"/>
      <c r="SHA3" s="218"/>
      <c r="SHB3" s="218"/>
      <c r="SHC3" s="218"/>
      <c r="SHD3" s="218"/>
      <c r="SHE3" s="218"/>
      <c r="SHF3" s="218"/>
      <c r="SHG3" s="218"/>
      <c r="SHH3" s="218"/>
      <c r="SHI3" s="218"/>
      <c r="SHJ3" s="218"/>
      <c r="SHK3" s="218"/>
      <c r="SHL3" s="218"/>
      <c r="SHM3" s="218"/>
      <c r="SHN3" s="218"/>
      <c r="SHO3" s="218"/>
      <c r="SHP3" s="218"/>
      <c r="SHQ3" s="218"/>
      <c r="SHR3" s="218"/>
      <c r="SHS3" s="218"/>
      <c r="SHT3" s="218"/>
      <c r="SHU3" s="218"/>
      <c r="SHV3" s="218"/>
      <c r="SHW3" s="218"/>
      <c r="SHX3" s="218"/>
      <c r="SHY3" s="218"/>
      <c r="SHZ3" s="218"/>
      <c r="SIA3" s="218"/>
      <c r="SIB3" s="218"/>
      <c r="SIC3" s="218"/>
      <c r="SID3" s="218"/>
      <c r="SIE3" s="218"/>
      <c r="SIF3" s="218"/>
      <c r="SIG3" s="218"/>
      <c r="SIH3" s="218"/>
      <c r="SII3" s="218"/>
      <c r="SIJ3" s="218"/>
      <c r="SIK3" s="218"/>
      <c r="SIL3" s="218"/>
      <c r="SIM3" s="218"/>
      <c r="SIN3" s="218"/>
      <c r="SIO3" s="218"/>
      <c r="SIP3" s="218"/>
      <c r="SIQ3" s="218"/>
      <c r="SIR3" s="218"/>
      <c r="SIS3" s="218"/>
      <c r="SIT3" s="218"/>
      <c r="SIU3" s="218"/>
      <c r="SIV3" s="218"/>
      <c r="SIW3" s="218"/>
      <c r="SIX3" s="218"/>
      <c r="SIY3" s="218"/>
      <c r="SIZ3" s="218"/>
      <c r="SJA3" s="218"/>
      <c r="SJB3" s="218"/>
      <c r="SJC3" s="218"/>
      <c r="SJD3" s="218"/>
      <c r="SJE3" s="218"/>
      <c r="SJF3" s="218"/>
      <c r="SJG3" s="218"/>
      <c r="SJH3" s="218"/>
      <c r="SJI3" s="218"/>
      <c r="SJJ3" s="218"/>
      <c r="SJK3" s="218"/>
      <c r="SJL3" s="218"/>
      <c r="SJM3" s="218"/>
      <c r="SJN3" s="218"/>
      <c r="SJO3" s="218"/>
      <c r="SJP3" s="218"/>
      <c r="SJQ3" s="218"/>
      <c r="SJR3" s="218"/>
      <c r="SJS3" s="218"/>
      <c r="SJT3" s="218"/>
      <c r="SJU3" s="218"/>
      <c r="SJV3" s="218"/>
      <c r="SJW3" s="218"/>
      <c r="SJX3" s="218"/>
      <c r="SJY3" s="218"/>
      <c r="SJZ3" s="218"/>
      <c r="SKA3" s="218"/>
      <c r="SKB3" s="218"/>
      <c r="SKC3" s="218"/>
      <c r="SKD3" s="218"/>
      <c r="SKE3" s="218"/>
      <c r="SKF3" s="218"/>
      <c r="SKG3" s="218"/>
      <c r="SKH3" s="218"/>
      <c r="SKI3" s="218"/>
      <c r="SKJ3" s="218"/>
      <c r="SKK3" s="218"/>
      <c r="SKL3" s="218"/>
      <c r="SKM3" s="218"/>
      <c r="SKN3" s="218"/>
      <c r="SKO3" s="218"/>
      <c r="SKP3" s="218"/>
      <c r="SKQ3" s="218"/>
      <c r="SKR3" s="218"/>
      <c r="SKS3" s="218"/>
      <c r="SKT3" s="218"/>
      <c r="SKU3" s="218"/>
      <c r="SKV3" s="218"/>
      <c r="SKW3" s="218"/>
      <c r="SKX3" s="218"/>
      <c r="SKY3" s="218"/>
      <c r="SKZ3" s="218"/>
      <c r="SLA3" s="218"/>
      <c r="SLB3" s="218"/>
      <c r="SLC3" s="218"/>
      <c r="SLD3" s="218"/>
      <c r="SLE3" s="218"/>
      <c r="SLF3" s="218"/>
      <c r="SLG3" s="218"/>
      <c r="SLH3" s="218"/>
      <c r="SLI3" s="218"/>
      <c r="SLJ3" s="218"/>
      <c r="SLK3" s="218"/>
      <c r="SLL3" s="218"/>
      <c r="SLM3" s="218"/>
      <c r="SLN3" s="218"/>
      <c r="SLO3" s="218"/>
      <c r="SLP3" s="218"/>
      <c r="SLQ3" s="218"/>
      <c r="SLR3" s="218"/>
      <c r="SLS3" s="218"/>
      <c r="SLT3" s="218"/>
      <c r="SLU3" s="218"/>
      <c r="SLV3" s="218"/>
      <c r="SLW3" s="218"/>
      <c r="SLX3" s="218"/>
      <c r="SLY3" s="218"/>
      <c r="SLZ3" s="218"/>
      <c r="SMA3" s="218"/>
      <c r="SMB3" s="218"/>
      <c r="SMC3" s="218"/>
      <c r="SMD3" s="218"/>
      <c r="SME3" s="218"/>
      <c r="SMF3" s="218"/>
      <c r="SMG3" s="218"/>
      <c r="SMH3" s="218"/>
      <c r="SMI3" s="218"/>
      <c r="SMJ3" s="218"/>
      <c r="SMK3" s="218"/>
      <c r="SML3" s="218"/>
      <c r="SMM3" s="218"/>
      <c r="SMN3" s="218"/>
      <c r="SMO3" s="218"/>
      <c r="SMP3" s="218"/>
      <c r="SMQ3" s="218"/>
      <c r="SMR3" s="218"/>
      <c r="SMS3" s="218"/>
      <c r="SMT3" s="218"/>
      <c r="SMU3" s="218"/>
      <c r="SMV3" s="218"/>
      <c r="SMW3" s="218"/>
      <c r="SMX3" s="218"/>
      <c r="SMY3" s="218"/>
      <c r="SMZ3" s="218"/>
      <c r="SNA3" s="218"/>
      <c r="SNB3" s="218"/>
      <c r="SNC3" s="218"/>
      <c r="SND3" s="218"/>
      <c r="SNE3" s="218"/>
      <c r="SNF3" s="218"/>
      <c r="SNG3" s="218"/>
      <c r="SNH3" s="218"/>
      <c r="SNI3" s="218"/>
      <c r="SNJ3" s="218"/>
      <c r="SNK3" s="218"/>
      <c r="SNL3" s="218"/>
      <c r="SNM3" s="218"/>
      <c r="SNN3" s="218"/>
      <c r="SNO3" s="218"/>
      <c r="SNP3" s="218"/>
      <c r="SNQ3" s="218"/>
      <c r="SNR3" s="218"/>
      <c r="SNS3" s="218"/>
      <c r="SNT3" s="218"/>
      <c r="SNU3" s="218"/>
      <c r="SNV3" s="218"/>
      <c r="SNW3" s="218"/>
      <c r="SNX3" s="218"/>
      <c r="SNY3" s="218"/>
      <c r="SNZ3" s="218"/>
      <c r="SOA3" s="218"/>
      <c r="SOB3" s="218"/>
      <c r="SOC3" s="218"/>
      <c r="SOD3" s="218"/>
      <c r="SOE3" s="218"/>
      <c r="SOF3" s="218"/>
      <c r="SOG3" s="218"/>
      <c r="SOH3" s="218"/>
      <c r="SOI3" s="218"/>
      <c r="SOJ3" s="218"/>
      <c r="SOK3" s="218"/>
      <c r="SOL3" s="218"/>
      <c r="SOM3" s="218"/>
      <c r="SON3" s="218"/>
      <c r="SOO3" s="218"/>
      <c r="SOP3" s="218"/>
      <c r="SOQ3" s="218"/>
      <c r="SOR3" s="218"/>
      <c r="SOS3" s="218"/>
      <c r="SOT3" s="218"/>
      <c r="SOU3" s="218"/>
      <c r="SOV3" s="218"/>
      <c r="SOW3" s="218"/>
      <c r="SOX3" s="218"/>
      <c r="SOY3" s="218"/>
      <c r="SOZ3" s="218"/>
      <c r="SPA3" s="218"/>
      <c r="SPB3" s="218"/>
      <c r="SPC3" s="218"/>
      <c r="SPD3" s="218"/>
      <c r="SPE3" s="218"/>
      <c r="SPF3" s="218"/>
      <c r="SPG3" s="218"/>
      <c r="SPH3" s="218"/>
      <c r="SPI3" s="218"/>
      <c r="SPJ3" s="218"/>
      <c r="SPK3" s="218"/>
      <c r="SPL3" s="218"/>
      <c r="SPM3" s="218"/>
      <c r="SPN3" s="218"/>
      <c r="SPO3" s="218"/>
      <c r="SPP3" s="218"/>
      <c r="SPQ3" s="218"/>
      <c r="SPR3" s="218"/>
      <c r="SPS3" s="218"/>
      <c r="SPT3" s="218"/>
      <c r="SPU3" s="218"/>
      <c r="SPV3" s="218"/>
      <c r="SPW3" s="218"/>
      <c r="SPX3" s="218"/>
      <c r="SPY3" s="218"/>
      <c r="SPZ3" s="218"/>
      <c r="SQA3" s="218"/>
      <c r="SQB3" s="218"/>
      <c r="SQC3" s="218"/>
      <c r="SQD3" s="218"/>
      <c r="SQE3" s="218"/>
      <c r="SQF3" s="218"/>
      <c r="SQG3" s="218"/>
      <c r="SQH3" s="218"/>
      <c r="SQI3" s="218"/>
      <c r="SQJ3" s="218"/>
      <c r="SQK3" s="218"/>
      <c r="SQL3" s="218"/>
      <c r="SQM3" s="218"/>
      <c r="SQN3" s="218"/>
      <c r="SQO3" s="218"/>
      <c r="SQP3" s="218"/>
      <c r="SQQ3" s="218"/>
      <c r="SQR3" s="218"/>
      <c r="SQS3" s="218"/>
      <c r="SQT3" s="218"/>
      <c r="SQU3" s="218"/>
      <c r="SQV3" s="218"/>
      <c r="SQW3" s="218"/>
      <c r="SQX3" s="218"/>
      <c r="SQY3" s="218"/>
      <c r="SQZ3" s="218"/>
      <c r="SRA3" s="218"/>
      <c r="SRB3" s="218"/>
      <c r="SRC3" s="218"/>
      <c r="SRD3" s="218"/>
      <c r="SRE3" s="218"/>
      <c r="SRF3" s="218"/>
      <c r="SRG3" s="218"/>
      <c r="SRH3" s="218"/>
      <c r="SRI3" s="218"/>
      <c r="SRJ3" s="218"/>
      <c r="SRK3" s="218"/>
      <c r="SRL3" s="218"/>
      <c r="SRM3" s="218"/>
      <c r="SRN3" s="218"/>
      <c r="SRO3" s="218"/>
      <c r="SRP3" s="218"/>
      <c r="SRQ3" s="218"/>
      <c r="SRR3" s="218"/>
      <c r="SRS3" s="218"/>
      <c r="SRT3" s="218"/>
      <c r="SRU3" s="218"/>
      <c r="SRV3" s="218"/>
      <c r="SRW3" s="218"/>
      <c r="SRX3" s="218"/>
      <c r="SRY3" s="218"/>
      <c r="SRZ3" s="218"/>
      <c r="SSA3" s="218"/>
      <c r="SSB3" s="218"/>
      <c r="SSC3" s="218"/>
      <c r="SSD3" s="218"/>
      <c r="SSE3" s="218"/>
      <c r="SSF3" s="218"/>
      <c r="SSG3" s="218"/>
      <c r="SSH3" s="218"/>
      <c r="SSI3" s="218"/>
      <c r="SSJ3" s="218"/>
      <c r="SSK3" s="218"/>
      <c r="SSL3" s="218"/>
      <c r="SSM3" s="218"/>
      <c r="SSN3" s="218"/>
      <c r="SSO3" s="218"/>
      <c r="SSP3" s="218"/>
      <c r="SSQ3" s="218"/>
      <c r="SSR3" s="218"/>
      <c r="SSS3" s="218"/>
      <c r="SST3" s="218"/>
      <c r="SSU3" s="218"/>
      <c r="SSV3" s="218"/>
      <c r="SSW3" s="218"/>
      <c r="SSX3" s="218"/>
      <c r="SSY3" s="218"/>
      <c r="SSZ3" s="218"/>
      <c r="STA3" s="218"/>
      <c r="STB3" s="218"/>
      <c r="STC3" s="218"/>
      <c r="STD3" s="218"/>
      <c r="STE3" s="218"/>
      <c r="STF3" s="218"/>
      <c r="STG3" s="218"/>
      <c r="STH3" s="218"/>
      <c r="STI3" s="218"/>
      <c r="STJ3" s="218"/>
      <c r="STK3" s="218"/>
      <c r="STL3" s="218"/>
      <c r="STM3" s="218"/>
      <c r="STN3" s="218"/>
      <c r="STO3" s="218"/>
      <c r="STP3" s="218"/>
      <c r="STQ3" s="218"/>
      <c r="STR3" s="218"/>
      <c r="STS3" s="218"/>
      <c r="STT3" s="218"/>
      <c r="STU3" s="218"/>
      <c r="STV3" s="218"/>
      <c r="STW3" s="218"/>
      <c r="STX3" s="218"/>
      <c r="STY3" s="218"/>
      <c r="STZ3" s="218"/>
      <c r="SUA3" s="218"/>
      <c r="SUB3" s="218"/>
      <c r="SUC3" s="218"/>
      <c r="SUD3" s="218"/>
      <c r="SUE3" s="218"/>
      <c r="SUF3" s="218"/>
      <c r="SUG3" s="218"/>
      <c r="SUH3" s="218"/>
      <c r="SUI3" s="218"/>
      <c r="SUJ3" s="218"/>
      <c r="SUK3" s="218"/>
      <c r="SUL3" s="218"/>
      <c r="SUM3" s="218"/>
      <c r="SUN3" s="218"/>
      <c r="SUO3" s="218"/>
      <c r="SUP3" s="218"/>
      <c r="SUQ3" s="218"/>
      <c r="SUR3" s="218"/>
      <c r="SUS3" s="218"/>
      <c r="SUT3" s="218"/>
      <c r="SUU3" s="218"/>
      <c r="SUV3" s="218"/>
      <c r="SUW3" s="218"/>
      <c r="SUX3" s="218"/>
      <c r="SUY3" s="218"/>
      <c r="SUZ3" s="218"/>
      <c r="SVA3" s="218"/>
      <c r="SVB3" s="218"/>
      <c r="SVC3" s="218"/>
      <c r="SVD3" s="218"/>
      <c r="SVE3" s="218"/>
      <c r="SVF3" s="218"/>
      <c r="SVG3" s="218"/>
      <c r="SVH3" s="218"/>
      <c r="SVI3" s="218"/>
      <c r="SVJ3" s="218"/>
      <c r="SVK3" s="218"/>
      <c r="SVL3" s="218"/>
      <c r="SVM3" s="218"/>
      <c r="SVN3" s="218"/>
      <c r="SVO3" s="218"/>
      <c r="SVP3" s="218"/>
      <c r="SVQ3" s="218"/>
      <c r="SVR3" s="218"/>
      <c r="SVS3" s="218"/>
      <c r="SVT3" s="218"/>
      <c r="SVU3" s="218"/>
      <c r="SVV3" s="218"/>
      <c r="SVW3" s="218"/>
      <c r="SVX3" s="218"/>
      <c r="SVY3" s="218"/>
      <c r="SVZ3" s="218"/>
      <c r="SWA3" s="218"/>
      <c r="SWB3" s="218"/>
      <c r="SWC3" s="218"/>
      <c r="SWD3" s="218"/>
      <c r="SWE3" s="218"/>
      <c r="SWF3" s="218"/>
      <c r="SWG3" s="218"/>
      <c r="SWH3" s="218"/>
      <c r="SWI3" s="218"/>
      <c r="SWJ3" s="218"/>
      <c r="SWK3" s="218"/>
      <c r="SWL3" s="218"/>
      <c r="SWM3" s="218"/>
      <c r="SWN3" s="218"/>
      <c r="SWO3" s="218"/>
      <c r="SWP3" s="218"/>
      <c r="SWQ3" s="218"/>
      <c r="SWR3" s="218"/>
      <c r="SWS3" s="218"/>
      <c r="SWT3" s="218"/>
      <c r="SWU3" s="218"/>
      <c r="SWV3" s="218"/>
      <c r="SWW3" s="218"/>
      <c r="SWX3" s="218"/>
      <c r="SWY3" s="218"/>
      <c r="SWZ3" s="218"/>
      <c r="SXA3" s="218"/>
      <c r="SXB3" s="218"/>
      <c r="SXC3" s="218"/>
      <c r="SXD3" s="218"/>
      <c r="SXE3" s="218"/>
      <c r="SXF3" s="218"/>
      <c r="SXG3" s="218"/>
      <c r="SXH3" s="218"/>
      <c r="SXI3" s="218"/>
      <c r="SXJ3" s="218"/>
      <c r="SXK3" s="218"/>
      <c r="SXL3" s="218"/>
      <c r="SXM3" s="218"/>
      <c r="SXN3" s="218"/>
      <c r="SXO3" s="218"/>
      <c r="SXP3" s="218"/>
      <c r="SXQ3" s="218"/>
      <c r="SXR3" s="218"/>
      <c r="SXS3" s="218"/>
      <c r="SXT3" s="218"/>
      <c r="SXU3" s="218"/>
      <c r="SXV3" s="218"/>
      <c r="SXW3" s="218"/>
      <c r="SXX3" s="218"/>
      <c r="SXY3" s="218"/>
      <c r="SXZ3" s="218"/>
      <c r="SYA3" s="218"/>
      <c r="SYB3" s="218"/>
      <c r="SYC3" s="218"/>
      <c r="SYD3" s="218"/>
      <c r="SYE3" s="218"/>
      <c r="SYF3" s="218"/>
      <c r="SYG3" s="218"/>
      <c r="SYH3" s="218"/>
      <c r="SYI3" s="218"/>
      <c r="SYJ3" s="218"/>
      <c r="SYK3" s="218"/>
      <c r="SYL3" s="218"/>
      <c r="SYM3" s="218"/>
      <c r="SYN3" s="218"/>
      <c r="SYO3" s="218"/>
      <c r="SYP3" s="218"/>
      <c r="SYQ3" s="218"/>
      <c r="SYR3" s="218"/>
      <c r="SYS3" s="218"/>
      <c r="SYT3" s="218"/>
      <c r="SYU3" s="218"/>
      <c r="SYV3" s="218"/>
      <c r="SYW3" s="218"/>
      <c r="SYX3" s="218"/>
      <c r="SYY3" s="218"/>
      <c r="SYZ3" s="218"/>
      <c r="SZA3" s="218"/>
      <c r="SZB3" s="218"/>
      <c r="SZC3" s="218"/>
      <c r="SZD3" s="218"/>
      <c r="SZE3" s="218"/>
      <c r="SZF3" s="218"/>
      <c r="SZG3" s="218"/>
      <c r="SZH3" s="218"/>
      <c r="SZI3" s="218"/>
      <c r="SZJ3" s="218"/>
      <c r="SZK3" s="218"/>
      <c r="SZL3" s="218"/>
      <c r="SZM3" s="218"/>
      <c r="SZN3" s="218"/>
      <c r="SZO3" s="218"/>
      <c r="SZP3" s="218"/>
      <c r="SZQ3" s="218"/>
      <c r="SZR3" s="218"/>
      <c r="SZS3" s="218"/>
      <c r="SZT3" s="218"/>
      <c r="SZU3" s="218"/>
      <c r="SZV3" s="218"/>
      <c r="SZW3" s="218"/>
      <c r="SZX3" s="218"/>
      <c r="SZY3" s="218"/>
      <c r="SZZ3" s="218"/>
      <c r="TAA3" s="218"/>
      <c r="TAB3" s="218"/>
      <c r="TAC3" s="218"/>
      <c r="TAD3" s="218"/>
      <c r="TAE3" s="218"/>
      <c r="TAF3" s="218"/>
      <c r="TAG3" s="218"/>
      <c r="TAH3" s="218"/>
      <c r="TAI3" s="218"/>
      <c r="TAJ3" s="218"/>
      <c r="TAK3" s="218"/>
      <c r="TAL3" s="218"/>
      <c r="TAM3" s="218"/>
      <c r="TAN3" s="218"/>
      <c r="TAO3" s="218"/>
      <c r="TAP3" s="218"/>
      <c r="TAQ3" s="218"/>
      <c r="TAR3" s="218"/>
      <c r="TAS3" s="218"/>
      <c r="TAT3" s="218"/>
      <c r="TAU3" s="218"/>
      <c r="TAV3" s="218"/>
      <c r="TAW3" s="218"/>
      <c r="TAX3" s="218"/>
      <c r="TAY3" s="218"/>
      <c r="TAZ3" s="218"/>
      <c r="TBA3" s="218"/>
      <c r="TBB3" s="218"/>
      <c r="TBC3" s="218"/>
      <c r="TBD3" s="218"/>
      <c r="TBE3" s="218"/>
      <c r="TBF3" s="218"/>
      <c r="TBG3" s="218"/>
      <c r="TBH3" s="218"/>
      <c r="TBI3" s="218"/>
      <c r="TBJ3" s="218"/>
      <c r="TBK3" s="218"/>
      <c r="TBL3" s="218"/>
      <c r="TBM3" s="218"/>
      <c r="TBN3" s="218"/>
      <c r="TBO3" s="218"/>
      <c r="TBP3" s="218"/>
      <c r="TBQ3" s="218"/>
      <c r="TBR3" s="218"/>
      <c r="TBS3" s="218"/>
      <c r="TBT3" s="218"/>
      <c r="TBU3" s="218"/>
      <c r="TBV3" s="218"/>
      <c r="TBW3" s="218"/>
      <c r="TBX3" s="218"/>
      <c r="TBY3" s="218"/>
      <c r="TBZ3" s="218"/>
      <c r="TCA3" s="218"/>
      <c r="TCB3" s="218"/>
      <c r="TCC3" s="218"/>
      <c r="TCD3" s="218"/>
      <c r="TCE3" s="218"/>
      <c r="TCF3" s="218"/>
      <c r="TCG3" s="218"/>
      <c r="TCH3" s="218"/>
      <c r="TCI3" s="218"/>
      <c r="TCJ3" s="218"/>
      <c r="TCK3" s="218"/>
      <c r="TCL3" s="218"/>
      <c r="TCM3" s="218"/>
      <c r="TCN3" s="218"/>
      <c r="TCO3" s="218"/>
      <c r="TCP3" s="218"/>
      <c r="TCQ3" s="218"/>
      <c r="TCR3" s="218"/>
      <c r="TCS3" s="218"/>
      <c r="TCT3" s="218"/>
      <c r="TCU3" s="218"/>
      <c r="TCV3" s="218"/>
      <c r="TCW3" s="218"/>
      <c r="TCX3" s="218"/>
      <c r="TCY3" s="218"/>
      <c r="TCZ3" s="218"/>
      <c r="TDA3" s="218"/>
      <c r="TDB3" s="218"/>
      <c r="TDC3" s="218"/>
      <c r="TDD3" s="218"/>
      <c r="TDE3" s="218"/>
      <c r="TDF3" s="218"/>
      <c r="TDG3" s="218"/>
      <c r="TDH3" s="218"/>
      <c r="TDI3" s="218"/>
      <c r="TDJ3" s="218"/>
      <c r="TDK3" s="218"/>
      <c r="TDL3" s="218"/>
      <c r="TDM3" s="218"/>
      <c r="TDN3" s="218"/>
      <c r="TDO3" s="218"/>
      <c r="TDP3" s="218"/>
      <c r="TDQ3" s="218"/>
      <c r="TDR3" s="218"/>
      <c r="TDS3" s="218"/>
      <c r="TDT3" s="218"/>
      <c r="TDU3" s="218"/>
      <c r="TDV3" s="218"/>
      <c r="TDW3" s="218"/>
      <c r="TDX3" s="218"/>
      <c r="TDY3" s="218"/>
      <c r="TDZ3" s="218"/>
      <c r="TEA3" s="218"/>
      <c r="TEB3" s="218"/>
      <c r="TEC3" s="218"/>
      <c r="TED3" s="218"/>
      <c r="TEE3" s="218"/>
      <c r="TEF3" s="218"/>
      <c r="TEG3" s="218"/>
      <c r="TEH3" s="218"/>
      <c r="TEI3" s="218"/>
      <c r="TEJ3" s="218"/>
      <c r="TEK3" s="218"/>
      <c r="TEL3" s="218"/>
      <c r="TEM3" s="218"/>
      <c r="TEN3" s="218"/>
      <c r="TEO3" s="218"/>
      <c r="TEP3" s="218"/>
      <c r="TEQ3" s="218"/>
      <c r="TER3" s="218"/>
      <c r="TES3" s="218"/>
      <c r="TET3" s="218"/>
      <c r="TEU3" s="218"/>
      <c r="TEV3" s="218"/>
      <c r="TEW3" s="218"/>
      <c r="TEX3" s="218"/>
      <c r="TEY3" s="218"/>
      <c r="TEZ3" s="218"/>
      <c r="TFA3" s="218"/>
      <c r="TFB3" s="218"/>
      <c r="TFC3" s="218"/>
      <c r="TFD3" s="218"/>
      <c r="TFE3" s="218"/>
      <c r="TFF3" s="218"/>
      <c r="TFG3" s="218"/>
      <c r="TFH3" s="218"/>
      <c r="TFI3" s="218"/>
      <c r="TFJ3" s="218"/>
      <c r="TFK3" s="218"/>
      <c r="TFL3" s="218"/>
      <c r="TFM3" s="218"/>
      <c r="TFN3" s="218"/>
      <c r="TFO3" s="218"/>
      <c r="TFP3" s="218"/>
      <c r="TFQ3" s="218"/>
      <c r="TFR3" s="218"/>
      <c r="TFS3" s="218"/>
      <c r="TFT3" s="218"/>
      <c r="TFU3" s="218"/>
      <c r="TFV3" s="218"/>
      <c r="TFW3" s="218"/>
      <c r="TFX3" s="218"/>
      <c r="TFY3" s="218"/>
      <c r="TFZ3" s="218"/>
      <c r="TGA3" s="218"/>
      <c r="TGB3" s="218"/>
      <c r="TGC3" s="218"/>
      <c r="TGD3" s="218"/>
      <c r="TGE3" s="218"/>
      <c r="TGF3" s="218"/>
      <c r="TGG3" s="218"/>
      <c r="TGH3" s="218"/>
      <c r="TGI3" s="218"/>
      <c r="TGJ3" s="218"/>
      <c r="TGK3" s="218"/>
      <c r="TGL3" s="218"/>
      <c r="TGM3" s="218"/>
      <c r="TGN3" s="218"/>
      <c r="TGO3" s="218"/>
      <c r="TGP3" s="218"/>
      <c r="TGQ3" s="218"/>
      <c r="TGR3" s="218"/>
      <c r="TGS3" s="218"/>
      <c r="TGT3" s="218"/>
      <c r="TGU3" s="218"/>
      <c r="TGV3" s="218"/>
      <c r="TGW3" s="218"/>
      <c r="TGX3" s="218"/>
      <c r="TGY3" s="218"/>
      <c r="TGZ3" s="218"/>
      <c r="THA3" s="218"/>
      <c r="THB3" s="218"/>
      <c r="THC3" s="218"/>
      <c r="THD3" s="218"/>
      <c r="THE3" s="218"/>
      <c r="THF3" s="218"/>
      <c r="THG3" s="218"/>
      <c r="THH3" s="218"/>
      <c r="THI3" s="218"/>
      <c r="THJ3" s="218"/>
      <c r="THK3" s="218"/>
      <c r="THL3" s="218"/>
      <c r="THM3" s="218"/>
      <c r="THN3" s="218"/>
      <c r="THO3" s="218"/>
      <c r="THP3" s="218"/>
      <c r="THQ3" s="218"/>
      <c r="THR3" s="218"/>
      <c r="THS3" s="218"/>
      <c r="THT3" s="218"/>
      <c r="THU3" s="218"/>
      <c r="THV3" s="218"/>
      <c r="THW3" s="218"/>
      <c r="THX3" s="218"/>
      <c r="THY3" s="218"/>
      <c r="THZ3" s="218"/>
      <c r="TIA3" s="218"/>
      <c r="TIB3" s="218"/>
      <c r="TIC3" s="218"/>
      <c r="TID3" s="218"/>
      <c r="TIE3" s="218"/>
      <c r="TIF3" s="218"/>
      <c r="TIG3" s="218"/>
      <c r="TIH3" s="218"/>
      <c r="TII3" s="218"/>
      <c r="TIJ3" s="218"/>
      <c r="TIK3" s="218"/>
      <c r="TIL3" s="218"/>
      <c r="TIM3" s="218"/>
      <c r="TIN3" s="218"/>
      <c r="TIO3" s="218"/>
      <c r="TIP3" s="218"/>
      <c r="TIQ3" s="218"/>
      <c r="TIR3" s="218"/>
      <c r="TIS3" s="218"/>
      <c r="TIT3" s="218"/>
      <c r="TIU3" s="218"/>
      <c r="TIV3" s="218"/>
      <c r="TIW3" s="218"/>
      <c r="TIX3" s="218"/>
      <c r="TIY3" s="218"/>
      <c r="TIZ3" s="218"/>
      <c r="TJA3" s="218"/>
      <c r="TJB3" s="218"/>
      <c r="TJC3" s="218"/>
      <c r="TJD3" s="218"/>
      <c r="TJE3" s="218"/>
      <c r="TJF3" s="218"/>
      <c r="TJG3" s="218"/>
      <c r="TJH3" s="218"/>
      <c r="TJI3" s="218"/>
      <c r="TJJ3" s="218"/>
      <c r="TJK3" s="218"/>
      <c r="TJL3" s="218"/>
      <c r="TJM3" s="218"/>
      <c r="TJN3" s="218"/>
      <c r="TJO3" s="218"/>
      <c r="TJP3" s="218"/>
      <c r="TJQ3" s="218"/>
      <c r="TJR3" s="218"/>
      <c r="TJS3" s="218"/>
      <c r="TJT3" s="218"/>
      <c r="TJU3" s="218"/>
      <c r="TJV3" s="218"/>
      <c r="TJW3" s="218"/>
      <c r="TJX3" s="218"/>
      <c r="TJY3" s="218"/>
      <c r="TJZ3" s="218"/>
      <c r="TKA3" s="218"/>
      <c r="TKB3" s="218"/>
      <c r="TKC3" s="218"/>
      <c r="TKD3" s="218"/>
      <c r="TKE3" s="218"/>
      <c r="TKF3" s="218"/>
      <c r="TKG3" s="218"/>
      <c r="TKH3" s="218"/>
      <c r="TKI3" s="218"/>
      <c r="TKJ3" s="218"/>
      <c r="TKK3" s="218"/>
      <c r="TKL3" s="218"/>
      <c r="TKM3" s="218"/>
      <c r="TKN3" s="218"/>
      <c r="TKO3" s="218"/>
      <c r="TKP3" s="218"/>
      <c r="TKQ3" s="218"/>
      <c r="TKR3" s="218"/>
      <c r="TKS3" s="218"/>
      <c r="TKT3" s="218"/>
      <c r="TKU3" s="218"/>
      <c r="TKV3" s="218"/>
      <c r="TKW3" s="218"/>
      <c r="TKX3" s="218"/>
      <c r="TKY3" s="218"/>
      <c r="TKZ3" s="218"/>
      <c r="TLA3" s="218"/>
      <c r="TLB3" s="218"/>
      <c r="TLC3" s="218"/>
      <c r="TLD3" s="218"/>
      <c r="TLE3" s="218"/>
      <c r="TLF3" s="218"/>
      <c r="TLG3" s="218"/>
      <c r="TLH3" s="218"/>
      <c r="TLI3" s="218"/>
      <c r="TLJ3" s="218"/>
      <c r="TLK3" s="218"/>
      <c r="TLL3" s="218"/>
      <c r="TLM3" s="218"/>
      <c r="TLN3" s="218"/>
      <c r="TLO3" s="218"/>
      <c r="TLP3" s="218"/>
      <c r="TLQ3" s="218"/>
      <c r="TLR3" s="218"/>
      <c r="TLS3" s="218"/>
      <c r="TLT3" s="218"/>
      <c r="TLU3" s="218"/>
      <c r="TLV3" s="218"/>
      <c r="TLW3" s="218"/>
      <c r="TLX3" s="218"/>
      <c r="TLY3" s="218"/>
      <c r="TLZ3" s="218"/>
      <c r="TMA3" s="218"/>
      <c r="TMB3" s="218"/>
      <c r="TMC3" s="218"/>
      <c r="TMD3" s="218"/>
      <c r="TME3" s="218"/>
      <c r="TMF3" s="218"/>
      <c r="TMG3" s="218"/>
      <c r="TMH3" s="218"/>
      <c r="TMI3" s="218"/>
      <c r="TMJ3" s="218"/>
      <c r="TMK3" s="218"/>
      <c r="TML3" s="218"/>
      <c r="TMM3" s="218"/>
      <c r="TMN3" s="218"/>
      <c r="TMO3" s="218"/>
      <c r="TMP3" s="218"/>
      <c r="TMQ3" s="218"/>
      <c r="TMR3" s="218"/>
      <c r="TMS3" s="218"/>
      <c r="TMT3" s="218"/>
      <c r="TMU3" s="218"/>
      <c r="TMV3" s="218"/>
      <c r="TMW3" s="218"/>
      <c r="TMX3" s="218"/>
      <c r="TMY3" s="218"/>
      <c r="TMZ3" s="218"/>
      <c r="TNA3" s="218"/>
      <c r="TNB3" s="218"/>
      <c r="TNC3" s="218"/>
      <c r="TND3" s="218"/>
      <c r="TNE3" s="218"/>
      <c r="TNF3" s="218"/>
      <c r="TNG3" s="218"/>
      <c r="TNH3" s="218"/>
      <c r="TNI3" s="218"/>
      <c r="TNJ3" s="218"/>
      <c r="TNK3" s="218"/>
      <c r="TNL3" s="218"/>
      <c r="TNM3" s="218"/>
      <c r="TNN3" s="218"/>
      <c r="TNO3" s="218"/>
      <c r="TNP3" s="218"/>
      <c r="TNQ3" s="218"/>
      <c r="TNR3" s="218"/>
      <c r="TNS3" s="218"/>
      <c r="TNT3" s="218"/>
      <c r="TNU3" s="218"/>
      <c r="TNV3" s="218"/>
      <c r="TNW3" s="218"/>
      <c r="TNX3" s="218"/>
      <c r="TNY3" s="218"/>
      <c r="TNZ3" s="218"/>
      <c r="TOA3" s="218"/>
      <c r="TOB3" s="218"/>
      <c r="TOC3" s="218"/>
      <c r="TOD3" s="218"/>
      <c r="TOE3" s="218"/>
      <c r="TOF3" s="218"/>
      <c r="TOG3" s="218"/>
      <c r="TOH3" s="218"/>
      <c r="TOI3" s="218"/>
      <c r="TOJ3" s="218"/>
      <c r="TOK3" s="218"/>
      <c r="TOL3" s="218"/>
      <c r="TOM3" s="218"/>
      <c r="TON3" s="218"/>
      <c r="TOO3" s="218"/>
      <c r="TOP3" s="218"/>
      <c r="TOQ3" s="218"/>
      <c r="TOR3" s="218"/>
      <c r="TOS3" s="218"/>
      <c r="TOT3" s="218"/>
      <c r="TOU3" s="218"/>
      <c r="TOV3" s="218"/>
      <c r="TOW3" s="218"/>
      <c r="TOX3" s="218"/>
      <c r="TOY3" s="218"/>
      <c r="TOZ3" s="218"/>
      <c r="TPA3" s="218"/>
      <c r="TPB3" s="218"/>
      <c r="TPC3" s="218"/>
      <c r="TPD3" s="218"/>
      <c r="TPE3" s="218"/>
      <c r="TPF3" s="218"/>
      <c r="TPG3" s="218"/>
      <c r="TPH3" s="218"/>
      <c r="TPI3" s="218"/>
      <c r="TPJ3" s="218"/>
      <c r="TPK3" s="218"/>
      <c r="TPL3" s="218"/>
      <c r="TPM3" s="218"/>
      <c r="TPN3" s="218"/>
      <c r="TPO3" s="218"/>
      <c r="TPP3" s="218"/>
      <c r="TPQ3" s="218"/>
      <c r="TPR3" s="218"/>
      <c r="TPS3" s="218"/>
      <c r="TPT3" s="218"/>
      <c r="TPU3" s="218"/>
      <c r="TPV3" s="218"/>
      <c r="TPW3" s="218"/>
      <c r="TPX3" s="218"/>
      <c r="TPY3" s="218"/>
      <c r="TPZ3" s="218"/>
      <c r="TQA3" s="218"/>
      <c r="TQB3" s="218"/>
      <c r="TQC3" s="218"/>
      <c r="TQD3" s="218"/>
      <c r="TQE3" s="218"/>
      <c r="TQF3" s="218"/>
      <c r="TQG3" s="218"/>
      <c r="TQH3" s="218"/>
      <c r="TQI3" s="218"/>
      <c r="TQJ3" s="218"/>
      <c r="TQK3" s="218"/>
      <c r="TQL3" s="218"/>
      <c r="TQM3" s="218"/>
      <c r="TQN3" s="218"/>
      <c r="TQO3" s="218"/>
      <c r="TQP3" s="218"/>
      <c r="TQQ3" s="218"/>
      <c r="TQR3" s="218"/>
      <c r="TQS3" s="218"/>
      <c r="TQT3" s="218"/>
      <c r="TQU3" s="218"/>
      <c r="TQV3" s="218"/>
      <c r="TQW3" s="218"/>
      <c r="TQX3" s="218"/>
      <c r="TQY3" s="218"/>
      <c r="TQZ3" s="218"/>
      <c r="TRA3" s="218"/>
      <c r="TRB3" s="218"/>
      <c r="TRC3" s="218"/>
      <c r="TRD3" s="218"/>
      <c r="TRE3" s="218"/>
      <c r="TRF3" s="218"/>
      <c r="TRG3" s="218"/>
      <c r="TRH3" s="218"/>
      <c r="TRI3" s="218"/>
      <c r="TRJ3" s="218"/>
      <c r="TRK3" s="218"/>
      <c r="TRL3" s="218"/>
      <c r="TRM3" s="218"/>
      <c r="TRN3" s="218"/>
      <c r="TRO3" s="218"/>
      <c r="TRP3" s="218"/>
      <c r="TRQ3" s="218"/>
      <c r="TRR3" s="218"/>
      <c r="TRS3" s="218"/>
      <c r="TRT3" s="218"/>
      <c r="TRU3" s="218"/>
      <c r="TRV3" s="218"/>
      <c r="TRW3" s="218"/>
      <c r="TRX3" s="218"/>
      <c r="TRY3" s="218"/>
      <c r="TRZ3" s="218"/>
      <c r="TSA3" s="218"/>
      <c r="TSB3" s="218"/>
      <c r="TSC3" s="218"/>
      <c r="TSD3" s="218"/>
      <c r="TSE3" s="218"/>
      <c r="TSF3" s="218"/>
      <c r="TSG3" s="218"/>
      <c r="TSH3" s="218"/>
      <c r="TSI3" s="218"/>
      <c r="TSJ3" s="218"/>
      <c r="TSK3" s="218"/>
      <c r="TSL3" s="218"/>
      <c r="TSM3" s="218"/>
      <c r="TSN3" s="218"/>
      <c r="TSO3" s="218"/>
      <c r="TSP3" s="218"/>
      <c r="TSQ3" s="218"/>
      <c r="TSR3" s="218"/>
      <c r="TSS3" s="218"/>
      <c r="TST3" s="218"/>
      <c r="TSU3" s="218"/>
      <c r="TSV3" s="218"/>
      <c r="TSW3" s="218"/>
      <c r="TSX3" s="218"/>
      <c r="TSY3" s="218"/>
      <c r="TSZ3" s="218"/>
      <c r="TTA3" s="218"/>
      <c r="TTB3" s="218"/>
      <c r="TTC3" s="218"/>
      <c r="TTD3" s="218"/>
      <c r="TTE3" s="218"/>
      <c r="TTF3" s="218"/>
      <c r="TTG3" s="218"/>
      <c r="TTH3" s="218"/>
      <c r="TTI3" s="218"/>
      <c r="TTJ3" s="218"/>
      <c r="TTK3" s="218"/>
      <c r="TTL3" s="218"/>
      <c r="TTM3" s="218"/>
      <c r="TTN3" s="218"/>
      <c r="TTO3" s="218"/>
      <c r="TTP3" s="218"/>
      <c r="TTQ3" s="218"/>
      <c r="TTR3" s="218"/>
      <c r="TTS3" s="218"/>
      <c r="TTT3" s="218"/>
      <c r="TTU3" s="218"/>
      <c r="TTV3" s="218"/>
      <c r="TTW3" s="218"/>
      <c r="TTX3" s="218"/>
      <c r="TTY3" s="218"/>
      <c r="TTZ3" s="218"/>
      <c r="TUA3" s="218"/>
      <c r="TUB3" s="218"/>
      <c r="TUC3" s="218"/>
      <c r="TUD3" s="218"/>
      <c r="TUE3" s="218"/>
      <c r="TUF3" s="218"/>
      <c r="TUG3" s="218"/>
      <c r="TUH3" s="218"/>
      <c r="TUI3" s="218"/>
      <c r="TUJ3" s="218"/>
      <c r="TUK3" s="218"/>
      <c r="TUL3" s="218"/>
      <c r="TUM3" s="218"/>
      <c r="TUN3" s="218"/>
      <c r="TUO3" s="218"/>
      <c r="TUP3" s="218"/>
      <c r="TUQ3" s="218"/>
      <c r="TUR3" s="218"/>
      <c r="TUS3" s="218"/>
      <c r="TUT3" s="218"/>
      <c r="TUU3" s="218"/>
      <c r="TUV3" s="218"/>
      <c r="TUW3" s="218"/>
      <c r="TUX3" s="218"/>
      <c r="TUY3" s="218"/>
      <c r="TUZ3" s="218"/>
      <c r="TVA3" s="218"/>
      <c r="TVB3" s="218"/>
      <c r="TVC3" s="218"/>
      <c r="TVD3" s="218"/>
      <c r="TVE3" s="218"/>
      <c r="TVF3" s="218"/>
      <c r="TVG3" s="218"/>
      <c r="TVH3" s="218"/>
      <c r="TVI3" s="218"/>
      <c r="TVJ3" s="218"/>
      <c r="TVK3" s="218"/>
      <c r="TVL3" s="218"/>
      <c r="TVM3" s="218"/>
      <c r="TVN3" s="218"/>
      <c r="TVO3" s="218"/>
      <c r="TVP3" s="218"/>
      <c r="TVQ3" s="218"/>
      <c r="TVR3" s="218"/>
      <c r="TVS3" s="218"/>
      <c r="TVT3" s="218"/>
      <c r="TVU3" s="218"/>
      <c r="TVV3" s="218"/>
      <c r="TVW3" s="218"/>
      <c r="TVX3" s="218"/>
      <c r="TVY3" s="218"/>
      <c r="TVZ3" s="218"/>
      <c r="TWA3" s="218"/>
      <c r="TWB3" s="218"/>
      <c r="TWC3" s="218"/>
      <c r="TWD3" s="218"/>
      <c r="TWE3" s="218"/>
      <c r="TWF3" s="218"/>
      <c r="TWG3" s="218"/>
      <c r="TWH3" s="218"/>
      <c r="TWI3" s="218"/>
      <c r="TWJ3" s="218"/>
      <c r="TWK3" s="218"/>
      <c r="TWL3" s="218"/>
      <c r="TWM3" s="218"/>
      <c r="TWN3" s="218"/>
      <c r="TWO3" s="218"/>
      <c r="TWP3" s="218"/>
      <c r="TWQ3" s="218"/>
      <c r="TWR3" s="218"/>
      <c r="TWS3" s="218"/>
      <c r="TWT3" s="218"/>
      <c r="TWU3" s="218"/>
      <c r="TWV3" s="218"/>
      <c r="TWW3" s="218"/>
      <c r="TWX3" s="218"/>
      <c r="TWY3" s="218"/>
      <c r="TWZ3" s="218"/>
      <c r="TXA3" s="218"/>
      <c r="TXB3" s="218"/>
      <c r="TXC3" s="218"/>
      <c r="TXD3" s="218"/>
      <c r="TXE3" s="218"/>
      <c r="TXF3" s="218"/>
      <c r="TXG3" s="218"/>
      <c r="TXH3" s="218"/>
      <c r="TXI3" s="218"/>
      <c r="TXJ3" s="218"/>
      <c r="TXK3" s="218"/>
      <c r="TXL3" s="218"/>
      <c r="TXM3" s="218"/>
      <c r="TXN3" s="218"/>
      <c r="TXO3" s="218"/>
      <c r="TXP3" s="218"/>
      <c r="TXQ3" s="218"/>
      <c r="TXR3" s="218"/>
      <c r="TXS3" s="218"/>
      <c r="TXT3" s="218"/>
      <c r="TXU3" s="218"/>
      <c r="TXV3" s="218"/>
      <c r="TXW3" s="218"/>
      <c r="TXX3" s="218"/>
      <c r="TXY3" s="218"/>
      <c r="TXZ3" s="218"/>
      <c r="TYA3" s="218"/>
      <c r="TYB3" s="218"/>
      <c r="TYC3" s="218"/>
      <c r="TYD3" s="218"/>
      <c r="TYE3" s="218"/>
      <c r="TYF3" s="218"/>
      <c r="TYG3" s="218"/>
      <c r="TYH3" s="218"/>
      <c r="TYI3" s="218"/>
      <c r="TYJ3" s="218"/>
      <c r="TYK3" s="218"/>
      <c r="TYL3" s="218"/>
      <c r="TYM3" s="218"/>
      <c r="TYN3" s="218"/>
      <c r="TYO3" s="218"/>
      <c r="TYP3" s="218"/>
      <c r="TYQ3" s="218"/>
      <c r="TYR3" s="218"/>
      <c r="TYS3" s="218"/>
      <c r="TYT3" s="218"/>
      <c r="TYU3" s="218"/>
      <c r="TYV3" s="218"/>
      <c r="TYW3" s="218"/>
      <c r="TYX3" s="218"/>
      <c r="TYY3" s="218"/>
      <c r="TYZ3" s="218"/>
      <c r="TZA3" s="218"/>
      <c r="TZB3" s="218"/>
      <c r="TZC3" s="218"/>
      <c r="TZD3" s="218"/>
      <c r="TZE3" s="218"/>
      <c r="TZF3" s="218"/>
      <c r="TZG3" s="218"/>
      <c r="TZH3" s="218"/>
      <c r="TZI3" s="218"/>
      <c r="TZJ3" s="218"/>
      <c r="TZK3" s="218"/>
      <c r="TZL3" s="218"/>
      <c r="TZM3" s="218"/>
      <c r="TZN3" s="218"/>
      <c r="TZO3" s="218"/>
      <c r="TZP3" s="218"/>
      <c r="TZQ3" s="218"/>
      <c r="TZR3" s="218"/>
      <c r="TZS3" s="218"/>
      <c r="TZT3" s="218"/>
      <c r="TZU3" s="218"/>
      <c r="TZV3" s="218"/>
      <c r="TZW3" s="218"/>
      <c r="TZX3" s="218"/>
      <c r="TZY3" s="218"/>
      <c r="TZZ3" s="218"/>
      <c r="UAA3" s="218"/>
      <c r="UAB3" s="218"/>
      <c r="UAC3" s="218"/>
      <c r="UAD3" s="218"/>
      <c r="UAE3" s="218"/>
      <c r="UAF3" s="218"/>
      <c r="UAG3" s="218"/>
      <c r="UAH3" s="218"/>
      <c r="UAI3" s="218"/>
      <c r="UAJ3" s="218"/>
      <c r="UAK3" s="218"/>
      <c r="UAL3" s="218"/>
      <c r="UAM3" s="218"/>
      <c r="UAN3" s="218"/>
      <c r="UAO3" s="218"/>
      <c r="UAP3" s="218"/>
      <c r="UAQ3" s="218"/>
      <c r="UAR3" s="218"/>
      <c r="UAS3" s="218"/>
      <c r="UAT3" s="218"/>
      <c r="UAU3" s="218"/>
      <c r="UAV3" s="218"/>
      <c r="UAW3" s="218"/>
      <c r="UAX3" s="218"/>
      <c r="UAY3" s="218"/>
      <c r="UAZ3" s="218"/>
      <c r="UBA3" s="218"/>
      <c r="UBB3" s="218"/>
      <c r="UBC3" s="218"/>
      <c r="UBD3" s="218"/>
      <c r="UBE3" s="218"/>
      <c r="UBF3" s="218"/>
      <c r="UBG3" s="218"/>
      <c r="UBH3" s="218"/>
      <c r="UBI3" s="218"/>
      <c r="UBJ3" s="218"/>
      <c r="UBK3" s="218"/>
      <c r="UBL3" s="218"/>
      <c r="UBM3" s="218"/>
      <c r="UBN3" s="218"/>
      <c r="UBO3" s="218"/>
      <c r="UBP3" s="218"/>
      <c r="UBQ3" s="218"/>
      <c r="UBR3" s="218"/>
      <c r="UBS3" s="218"/>
      <c r="UBT3" s="218"/>
      <c r="UBU3" s="218"/>
      <c r="UBV3" s="218"/>
      <c r="UBW3" s="218"/>
      <c r="UBX3" s="218"/>
      <c r="UBY3" s="218"/>
      <c r="UBZ3" s="218"/>
      <c r="UCA3" s="218"/>
      <c r="UCB3" s="218"/>
      <c r="UCC3" s="218"/>
      <c r="UCD3" s="218"/>
      <c r="UCE3" s="218"/>
      <c r="UCF3" s="218"/>
      <c r="UCG3" s="218"/>
      <c r="UCH3" s="218"/>
      <c r="UCI3" s="218"/>
      <c r="UCJ3" s="218"/>
      <c r="UCK3" s="218"/>
      <c r="UCL3" s="218"/>
      <c r="UCM3" s="218"/>
      <c r="UCN3" s="218"/>
      <c r="UCO3" s="218"/>
      <c r="UCP3" s="218"/>
      <c r="UCQ3" s="218"/>
      <c r="UCR3" s="218"/>
      <c r="UCS3" s="218"/>
      <c r="UCT3" s="218"/>
      <c r="UCU3" s="218"/>
      <c r="UCV3" s="218"/>
      <c r="UCW3" s="218"/>
      <c r="UCX3" s="218"/>
      <c r="UCY3" s="218"/>
      <c r="UCZ3" s="218"/>
      <c r="UDA3" s="218"/>
      <c r="UDB3" s="218"/>
      <c r="UDC3" s="218"/>
      <c r="UDD3" s="218"/>
      <c r="UDE3" s="218"/>
      <c r="UDF3" s="218"/>
      <c r="UDG3" s="218"/>
      <c r="UDH3" s="218"/>
      <c r="UDI3" s="218"/>
      <c r="UDJ3" s="218"/>
      <c r="UDK3" s="218"/>
      <c r="UDL3" s="218"/>
      <c r="UDM3" s="218"/>
      <c r="UDN3" s="218"/>
      <c r="UDO3" s="218"/>
      <c r="UDP3" s="218"/>
      <c r="UDQ3" s="218"/>
      <c r="UDR3" s="218"/>
      <c r="UDS3" s="218"/>
      <c r="UDT3" s="218"/>
      <c r="UDU3" s="218"/>
      <c r="UDV3" s="218"/>
      <c r="UDW3" s="218"/>
      <c r="UDX3" s="218"/>
      <c r="UDY3" s="218"/>
      <c r="UDZ3" s="218"/>
      <c r="UEA3" s="218"/>
      <c r="UEB3" s="218"/>
      <c r="UEC3" s="218"/>
      <c r="UED3" s="218"/>
      <c r="UEE3" s="218"/>
      <c r="UEF3" s="218"/>
      <c r="UEG3" s="218"/>
      <c r="UEH3" s="218"/>
      <c r="UEI3" s="218"/>
      <c r="UEJ3" s="218"/>
      <c r="UEK3" s="218"/>
      <c r="UEL3" s="218"/>
      <c r="UEM3" s="218"/>
      <c r="UEN3" s="218"/>
      <c r="UEO3" s="218"/>
      <c r="UEP3" s="218"/>
      <c r="UEQ3" s="218"/>
      <c r="UER3" s="218"/>
      <c r="UES3" s="218"/>
      <c r="UET3" s="218"/>
      <c r="UEU3" s="218"/>
      <c r="UEV3" s="218"/>
      <c r="UEW3" s="218"/>
      <c r="UEX3" s="218"/>
      <c r="UEY3" s="218"/>
      <c r="UEZ3" s="218"/>
      <c r="UFA3" s="218"/>
      <c r="UFB3" s="218"/>
      <c r="UFC3" s="218"/>
      <c r="UFD3" s="218"/>
      <c r="UFE3" s="218"/>
      <c r="UFF3" s="218"/>
      <c r="UFG3" s="218"/>
      <c r="UFH3" s="218"/>
      <c r="UFI3" s="218"/>
      <c r="UFJ3" s="218"/>
      <c r="UFK3" s="218"/>
      <c r="UFL3" s="218"/>
      <c r="UFM3" s="218"/>
      <c r="UFN3" s="218"/>
      <c r="UFO3" s="218"/>
      <c r="UFP3" s="218"/>
      <c r="UFQ3" s="218"/>
      <c r="UFR3" s="218"/>
      <c r="UFS3" s="218"/>
      <c r="UFT3" s="218"/>
      <c r="UFU3" s="218"/>
      <c r="UFV3" s="218"/>
      <c r="UFW3" s="218"/>
      <c r="UFX3" s="218"/>
      <c r="UFY3" s="218"/>
      <c r="UFZ3" s="218"/>
      <c r="UGA3" s="218"/>
      <c r="UGB3" s="218"/>
      <c r="UGC3" s="218"/>
      <c r="UGD3" s="218"/>
      <c r="UGE3" s="218"/>
      <c r="UGF3" s="218"/>
      <c r="UGG3" s="218"/>
      <c r="UGH3" s="218"/>
      <c r="UGI3" s="218"/>
      <c r="UGJ3" s="218"/>
      <c r="UGK3" s="218"/>
      <c r="UGL3" s="218"/>
      <c r="UGM3" s="218"/>
      <c r="UGN3" s="218"/>
      <c r="UGO3" s="218"/>
      <c r="UGP3" s="218"/>
      <c r="UGQ3" s="218"/>
      <c r="UGR3" s="218"/>
      <c r="UGS3" s="218"/>
      <c r="UGT3" s="218"/>
      <c r="UGU3" s="218"/>
      <c r="UGV3" s="218"/>
      <c r="UGW3" s="218"/>
      <c r="UGX3" s="218"/>
      <c r="UGY3" s="218"/>
      <c r="UGZ3" s="218"/>
      <c r="UHA3" s="218"/>
      <c r="UHB3" s="218"/>
      <c r="UHC3" s="218"/>
      <c r="UHD3" s="218"/>
      <c r="UHE3" s="218"/>
      <c r="UHF3" s="218"/>
      <c r="UHG3" s="218"/>
      <c r="UHH3" s="218"/>
      <c r="UHI3" s="218"/>
      <c r="UHJ3" s="218"/>
      <c r="UHK3" s="218"/>
      <c r="UHL3" s="218"/>
      <c r="UHM3" s="218"/>
      <c r="UHN3" s="218"/>
      <c r="UHO3" s="218"/>
      <c r="UHP3" s="218"/>
      <c r="UHQ3" s="218"/>
      <c r="UHR3" s="218"/>
      <c r="UHS3" s="218"/>
      <c r="UHT3" s="218"/>
      <c r="UHU3" s="218"/>
      <c r="UHV3" s="218"/>
      <c r="UHW3" s="218"/>
      <c r="UHX3" s="218"/>
      <c r="UHY3" s="218"/>
      <c r="UHZ3" s="218"/>
      <c r="UIA3" s="218"/>
      <c r="UIB3" s="218"/>
      <c r="UIC3" s="218"/>
      <c r="UID3" s="218"/>
      <c r="UIE3" s="218"/>
      <c r="UIF3" s="218"/>
      <c r="UIG3" s="218"/>
      <c r="UIH3" s="218"/>
      <c r="UII3" s="218"/>
      <c r="UIJ3" s="218"/>
      <c r="UIK3" s="218"/>
      <c r="UIL3" s="218"/>
      <c r="UIM3" s="218"/>
      <c r="UIN3" s="218"/>
      <c r="UIO3" s="218"/>
      <c r="UIP3" s="218"/>
      <c r="UIQ3" s="218"/>
      <c r="UIR3" s="218"/>
      <c r="UIS3" s="218"/>
      <c r="UIT3" s="218"/>
      <c r="UIU3" s="218"/>
      <c r="UIV3" s="218"/>
      <c r="UIW3" s="218"/>
      <c r="UIX3" s="218"/>
      <c r="UIY3" s="218"/>
      <c r="UIZ3" s="218"/>
      <c r="UJA3" s="218"/>
      <c r="UJB3" s="218"/>
      <c r="UJC3" s="218"/>
      <c r="UJD3" s="218"/>
      <c r="UJE3" s="218"/>
      <c r="UJF3" s="218"/>
      <c r="UJG3" s="218"/>
      <c r="UJH3" s="218"/>
      <c r="UJI3" s="218"/>
      <c r="UJJ3" s="218"/>
      <c r="UJK3" s="218"/>
      <c r="UJL3" s="218"/>
      <c r="UJM3" s="218"/>
      <c r="UJN3" s="218"/>
      <c r="UJO3" s="218"/>
      <c r="UJP3" s="218"/>
      <c r="UJQ3" s="218"/>
      <c r="UJR3" s="218"/>
      <c r="UJS3" s="218"/>
      <c r="UJT3" s="218"/>
      <c r="UJU3" s="218"/>
      <c r="UJV3" s="218"/>
      <c r="UJW3" s="218"/>
      <c r="UJX3" s="218"/>
      <c r="UJY3" s="218"/>
      <c r="UJZ3" s="218"/>
      <c r="UKA3" s="218"/>
      <c r="UKB3" s="218"/>
      <c r="UKC3" s="218"/>
      <c r="UKD3" s="218"/>
      <c r="UKE3" s="218"/>
      <c r="UKF3" s="218"/>
      <c r="UKG3" s="218"/>
      <c r="UKH3" s="218"/>
      <c r="UKI3" s="218"/>
      <c r="UKJ3" s="218"/>
      <c r="UKK3" s="218"/>
      <c r="UKL3" s="218"/>
      <c r="UKM3" s="218"/>
      <c r="UKN3" s="218"/>
      <c r="UKO3" s="218"/>
      <c r="UKP3" s="218"/>
      <c r="UKQ3" s="218"/>
      <c r="UKR3" s="218"/>
      <c r="UKS3" s="218"/>
      <c r="UKT3" s="218"/>
      <c r="UKU3" s="218"/>
      <c r="UKV3" s="218"/>
      <c r="UKW3" s="218"/>
      <c r="UKX3" s="218"/>
      <c r="UKY3" s="218"/>
      <c r="UKZ3" s="218"/>
      <c r="ULA3" s="218"/>
      <c r="ULB3" s="218"/>
      <c r="ULC3" s="218"/>
      <c r="ULD3" s="218"/>
      <c r="ULE3" s="218"/>
      <c r="ULF3" s="218"/>
      <c r="ULG3" s="218"/>
      <c r="ULH3" s="218"/>
      <c r="ULI3" s="218"/>
      <c r="ULJ3" s="218"/>
      <c r="ULK3" s="218"/>
      <c r="ULL3" s="218"/>
      <c r="ULM3" s="218"/>
      <c r="ULN3" s="218"/>
      <c r="ULO3" s="218"/>
      <c r="ULP3" s="218"/>
      <c r="ULQ3" s="218"/>
      <c r="ULR3" s="218"/>
      <c r="ULS3" s="218"/>
      <c r="ULT3" s="218"/>
      <c r="ULU3" s="218"/>
      <c r="ULV3" s="218"/>
      <c r="ULW3" s="218"/>
      <c r="ULX3" s="218"/>
      <c r="ULY3" s="218"/>
      <c r="ULZ3" s="218"/>
      <c r="UMA3" s="218"/>
      <c r="UMB3" s="218"/>
      <c r="UMC3" s="218"/>
      <c r="UMD3" s="218"/>
      <c r="UME3" s="218"/>
      <c r="UMF3" s="218"/>
      <c r="UMG3" s="218"/>
      <c r="UMH3" s="218"/>
      <c r="UMI3" s="218"/>
      <c r="UMJ3" s="218"/>
      <c r="UMK3" s="218"/>
      <c r="UML3" s="218"/>
      <c r="UMM3" s="218"/>
      <c r="UMN3" s="218"/>
      <c r="UMO3" s="218"/>
      <c r="UMP3" s="218"/>
      <c r="UMQ3" s="218"/>
      <c r="UMR3" s="218"/>
      <c r="UMS3" s="218"/>
      <c r="UMT3" s="218"/>
      <c r="UMU3" s="218"/>
      <c r="UMV3" s="218"/>
      <c r="UMW3" s="218"/>
      <c r="UMX3" s="218"/>
      <c r="UMY3" s="218"/>
      <c r="UMZ3" s="218"/>
      <c r="UNA3" s="218"/>
      <c r="UNB3" s="218"/>
      <c r="UNC3" s="218"/>
      <c r="UND3" s="218"/>
      <c r="UNE3" s="218"/>
      <c r="UNF3" s="218"/>
      <c r="UNG3" s="218"/>
      <c r="UNH3" s="218"/>
      <c r="UNI3" s="218"/>
      <c r="UNJ3" s="218"/>
      <c r="UNK3" s="218"/>
      <c r="UNL3" s="218"/>
      <c r="UNM3" s="218"/>
      <c r="UNN3" s="218"/>
      <c r="UNO3" s="218"/>
      <c r="UNP3" s="218"/>
      <c r="UNQ3" s="218"/>
      <c r="UNR3" s="218"/>
      <c r="UNS3" s="218"/>
      <c r="UNT3" s="218"/>
      <c r="UNU3" s="218"/>
      <c r="UNV3" s="218"/>
      <c r="UNW3" s="218"/>
      <c r="UNX3" s="218"/>
      <c r="UNY3" s="218"/>
      <c r="UNZ3" s="218"/>
      <c r="UOA3" s="218"/>
      <c r="UOB3" s="218"/>
      <c r="UOC3" s="218"/>
      <c r="UOD3" s="218"/>
      <c r="UOE3" s="218"/>
      <c r="UOF3" s="218"/>
      <c r="UOG3" s="218"/>
      <c r="UOH3" s="218"/>
      <c r="UOI3" s="218"/>
      <c r="UOJ3" s="218"/>
      <c r="UOK3" s="218"/>
      <c r="UOL3" s="218"/>
      <c r="UOM3" s="218"/>
      <c r="UON3" s="218"/>
      <c r="UOO3" s="218"/>
      <c r="UOP3" s="218"/>
      <c r="UOQ3" s="218"/>
      <c r="UOR3" s="218"/>
      <c r="UOS3" s="218"/>
      <c r="UOT3" s="218"/>
      <c r="UOU3" s="218"/>
      <c r="UOV3" s="218"/>
      <c r="UOW3" s="218"/>
      <c r="UOX3" s="218"/>
      <c r="UOY3" s="218"/>
      <c r="UOZ3" s="218"/>
      <c r="UPA3" s="218"/>
      <c r="UPB3" s="218"/>
      <c r="UPC3" s="218"/>
      <c r="UPD3" s="218"/>
      <c r="UPE3" s="218"/>
      <c r="UPF3" s="218"/>
      <c r="UPG3" s="218"/>
      <c r="UPH3" s="218"/>
      <c r="UPI3" s="218"/>
      <c r="UPJ3" s="218"/>
      <c r="UPK3" s="218"/>
      <c r="UPL3" s="218"/>
      <c r="UPM3" s="218"/>
      <c r="UPN3" s="218"/>
      <c r="UPO3" s="218"/>
      <c r="UPP3" s="218"/>
      <c r="UPQ3" s="218"/>
      <c r="UPR3" s="218"/>
      <c r="UPS3" s="218"/>
      <c r="UPT3" s="218"/>
      <c r="UPU3" s="218"/>
      <c r="UPV3" s="218"/>
      <c r="UPW3" s="218"/>
      <c r="UPX3" s="218"/>
      <c r="UPY3" s="218"/>
      <c r="UPZ3" s="218"/>
      <c r="UQA3" s="218"/>
      <c r="UQB3" s="218"/>
      <c r="UQC3" s="218"/>
      <c r="UQD3" s="218"/>
      <c r="UQE3" s="218"/>
      <c r="UQF3" s="218"/>
      <c r="UQG3" s="218"/>
      <c r="UQH3" s="218"/>
      <c r="UQI3" s="218"/>
      <c r="UQJ3" s="218"/>
      <c r="UQK3" s="218"/>
      <c r="UQL3" s="218"/>
      <c r="UQM3" s="218"/>
      <c r="UQN3" s="218"/>
      <c r="UQO3" s="218"/>
      <c r="UQP3" s="218"/>
      <c r="UQQ3" s="218"/>
      <c r="UQR3" s="218"/>
      <c r="UQS3" s="218"/>
      <c r="UQT3" s="218"/>
      <c r="UQU3" s="218"/>
      <c r="UQV3" s="218"/>
      <c r="UQW3" s="218"/>
      <c r="UQX3" s="218"/>
      <c r="UQY3" s="218"/>
      <c r="UQZ3" s="218"/>
      <c r="URA3" s="218"/>
      <c r="URB3" s="218"/>
      <c r="URC3" s="218"/>
      <c r="URD3" s="218"/>
      <c r="URE3" s="218"/>
      <c r="URF3" s="218"/>
      <c r="URG3" s="218"/>
      <c r="URH3" s="218"/>
      <c r="URI3" s="218"/>
      <c r="URJ3" s="218"/>
      <c r="URK3" s="218"/>
      <c r="URL3" s="218"/>
      <c r="URM3" s="218"/>
      <c r="URN3" s="218"/>
      <c r="URO3" s="218"/>
      <c r="URP3" s="218"/>
      <c r="URQ3" s="218"/>
      <c r="URR3" s="218"/>
      <c r="URS3" s="218"/>
      <c r="URT3" s="218"/>
      <c r="URU3" s="218"/>
      <c r="URV3" s="218"/>
      <c r="URW3" s="218"/>
      <c r="URX3" s="218"/>
      <c r="URY3" s="218"/>
      <c r="URZ3" s="218"/>
      <c r="USA3" s="218"/>
      <c r="USB3" s="218"/>
      <c r="USC3" s="218"/>
      <c r="USD3" s="218"/>
      <c r="USE3" s="218"/>
      <c r="USF3" s="218"/>
      <c r="USG3" s="218"/>
      <c r="USH3" s="218"/>
      <c r="USI3" s="218"/>
      <c r="USJ3" s="218"/>
      <c r="USK3" s="218"/>
      <c r="USL3" s="218"/>
      <c r="USM3" s="218"/>
      <c r="USN3" s="218"/>
      <c r="USO3" s="218"/>
      <c r="USP3" s="218"/>
      <c r="USQ3" s="218"/>
      <c r="USR3" s="218"/>
      <c r="USS3" s="218"/>
      <c r="UST3" s="218"/>
      <c r="USU3" s="218"/>
      <c r="USV3" s="218"/>
      <c r="USW3" s="218"/>
      <c r="USX3" s="218"/>
      <c r="USY3" s="218"/>
      <c r="USZ3" s="218"/>
      <c r="UTA3" s="218"/>
      <c r="UTB3" s="218"/>
      <c r="UTC3" s="218"/>
      <c r="UTD3" s="218"/>
      <c r="UTE3" s="218"/>
      <c r="UTF3" s="218"/>
      <c r="UTG3" s="218"/>
      <c r="UTH3" s="218"/>
      <c r="UTI3" s="218"/>
      <c r="UTJ3" s="218"/>
      <c r="UTK3" s="218"/>
      <c r="UTL3" s="218"/>
      <c r="UTM3" s="218"/>
      <c r="UTN3" s="218"/>
      <c r="UTO3" s="218"/>
      <c r="UTP3" s="218"/>
      <c r="UTQ3" s="218"/>
      <c r="UTR3" s="218"/>
      <c r="UTS3" s="218"/>
      <c r="UTT3" s="218"/>
      <c r="UTU3" s="218"/>
      <c r="UTV3" s="218"/>
      <c r="UTW3" s="218"/>
      <c r="UTX3" s="218"/>
      <c r="UTY3" s="218"/>
      <c r="UTZ3" s="218"/>
      <c r="UUA3" s="218"/>
      <c r="UUB3" s="218"/>
      <c r="UUC3" s="218"/>
      <c r="UUD3" s="218"/>
      <c r="UUE3" s="218"/>
      <c r="UUF3" s="218"/>
      <c r="UUG3" s="218"/>
      <c r="UUH3" s="218"/>
      <c r="UUI3" s="218"/>
      <c r="UUJ3" s="218"/>
      <c r="UUK3" s="218"/>
      <c r="UUL3" s="218"/>
      <c r="UUM3" s="218"/>
      <c r="UUN3" s="218"/>
      <c r="UUO3" s="218"/>
      <c r="UUP3" s="218"/>
      <c r="UUQ3" s="218"/>
      <c r="UUR3" s="218"/>
      <c r="UUS3" s="218"/>
      <c r="UUT3" s="218"/>
      <c r="UUU3" s="218"/>
      <c r="UUV3" s="218"/>
      <c r="UUW3" s="218"/>
      <c r="UUX3" s="218"/>
      <c r="UUY3" s="218"/>
      <c r="UUZ3" s="218"/>
      <c r="UVA3" s="218"/>
      <c r="UVB3" s="218"/>
      <c r="UVC3" s="218"/>
      <c r="UVD3" s="218"/>
      <c r="UVE3" s="218"/>
      <c r="UVF3" s="218"/>
      <c r="UVG3" s="218"/>
      <c r="UVH3" s="218"/>
      <c r="UVI3" s="218"/>
      <c r="UVJ3" s="218"/>
      <c r="UVK3" s="218"/>
      <c r="UVL3" s="218"/>
      <c r="UVM3" s="218"/>
      <c r="UVN3" s="218"/>
      <c r="UVO3" s="218"/>
      <c r="UVP3" s="218"/>
      <c r="UVQ3" s="218"/>
      <c r="UVR3" s="218"/>
      <c r="UVS3" s="218"/>
      <c r="UVT3" s="218"/>
      <c r="UVU3" s="218"/>
      <c r="UVV3" s="218"/>
      <c r="UVW3" s="218"/>
      <c r="UVX3" s="218"/>
      <c r="UVY3" s="218"/>
      <c r="UVZ3" s="218"/>
      <c r="UWA3" s="218"/>
      <c r="UWB3" s="218"/>
      <c r="UWC3" s="218"/>
      <c r="UWD3" s="218"/>
      <c r="UWE3" s="218"/>
      <c r="UWF3" s="218"/>
      <c r="UWG3" s="218"/>
      <c r="UWH3" s="218"/>
      <c r="UWI3" s="218"/>
      <c r="UWJ3" s="218"/>
      <c r="UWK3" s="218"/>
      <c r="UWL3" s="218"/>
      <c r="UWM3" s="218"/>
      <c r="UWN3" s="218"/>
      <c r="UWO3" s="218"/>
      <c r="UWP3" s="218"/>
      <c r="UWQ3" s="218"/>
      <c r="UWR3" s="218"/>
      <c r="UWS3" s="218"/>
      <c r="UWT3" s="218"/>
      <c r="UWU3" s="218"/>
      <c r="UWV3" s="218"/>
      <c r="UWW3" s="218"/>
      <c r="UWX3" s="218"/>
      <c r="UWY3" s="218"/>
      <c r="UWZ3" s="218"/>
      <c r="UXA3" s="218"/>
      <c r="UXB3" s="218"/>
      <c r="UXC3" s="218"/>
      <c r="UXD3" s="218"/>
      <c r="UXE3" s="218"/>
      <c r="UXF3" s="218"/>
      <c r="UXG3" s="218"/>
      <c r="UXH3" s="218"/>
      <c r="UXI3" s="218"/>
      <c r="UXJ3" s="218"/>
      <c r="UXK3" s="218"/>
      <c r="UXL3" s="218"/>
      <c r="UXM3" s="218"/>
      <c r="UXN3" s="218"/>
      <c r="UXO3" s="218"/>
      <c r="UXP3" s="218"/>
      <c r="UXQ3" s="218"/>
      <c r="UXR3" s="218"/>
      <c r="UXS3" s="218"/>
      <c r="UXT3" s="218"/>
      <c r="UXU3" s="218"/>
      <c r="UXV3" s="218"/>
      <c r="UXW3" s="218"/>
      <c r="UXX3" s="218"/>
      <c r="UXY3" s="218"/>
      <c r="UXZ3" s="218"/>
      <c r="UYA3" s="218"/>
      <c r="UYB3" s="218"/>
      <c r="UYC3" s="218"/>
      <c r="UYD3" s="218"/>
      <c r="UYE3" s="218"/>
      <c r="UYF3" s="218"/>
      <c r="UYG3" s="218"/>
      <c r="UYH3" s="218"/>
      <c r="UYI3" s="218"/>
      <c r="UYJ3" s="218"/>
      <c r="UYK3" s="218"/>
      <c r="UYL3" s="218"/>
      <c r="UYM3" s="218"/>
      <c r="UYN3" s="218"/>
      <c r="UYO3" s="218"/>
      <c r="UYP3" s="218"/>
      <c r="UYQ3" s="218"/>
      <c r="UYR3" s="218"/>
      <c r="UYS3" s="218"/>
      <c r="UYT3" s="218"/>
      <c r="UYU3" s="218"/>
      <c r="UYV3" s="218"/>
      <c r="UYW3" s="218"/>
      <c r="UYX3" s="218"/>
      <c r="UYY3" s="218"/>
      <c r="UYZ3" s="218"/>
      <c r="UZA3" s="218"/>
      <c r="UZB3" s="218"/>
      <c r="UZC3" s="218"/>
      <c r="UZD3" s="218"/>
      <c r="UZE3" s="218"/>
      <c r="UZF3" s="218"/>
      <c r="UZG3" s="218"/>
      <c r="UZH3" s="218"/>
      <c r="UZI3" s="218"/>
      <c r="UZJ3" s="218"/>
      <c r="UZK3" s="218"/>
      <c r="UZL3" s="218"/>
      <c r="UZM3" s="218"/>
      <c r="UZN3" s="218"/>
      <c r="UZO3" s="218"/>
      <c r="UZP3" s="218"/>
      <c r="UZQ3" s="218"/>
      <c r="UZR3" s="218"/>
      <c r="UZS3" s="218"/>
      <c r="UZT3" s="218"/>
      <c r="UZU3" s="218"/>
      <c r="UZV3" s="218"/>
      <c r="UZW3" s="218"/>
      <c r="UZX3" s="218"/>
      <c r="UZY3" s="218"/>
      <c r="UZZ3" s="218"/>
      <c r="VAA3" s="218"/>
      <c r="VAB3" s="218"/>
      <c r="VAC3" s="218"/>
      <c r="VAD3" s="218"/>
      <c r="VAE3" s="218"/>
      <c r="VAF3" s="218"/>
      <c r="VAG3" s="218"/>
      <c r="VAH3" s="218"/>
      <c r="VAI3" s="218"/>
      <c r="VAJ3" s="218"/>
      <c r="VAK3" s="218"/>
      <c r="VAL3" s="218"/>
      <c r="VAM3" s="218"/>
      <c r="VAN3" s="218"/>
      <c r="VAO3" s="218"/>
      <c r="VAP3" s="218"/>
      <c r="VAQ3" s="218"/>
      <c r="VAR3" s="218"/>
      <c r="VAS3" s="218"/>
      <c r="VAT3" s="218"/>
      <c r="VAU3" s="218"/>
      <c r="VAV3" s="218"/>
      <c r="VAW3" s="218"/>
      <c r="VAX3" s="218"/>
      <c r="VAY3" s="218"/>
      <c r="VAZ3" s="218"/>
      <c r="VBA3" s="218"/>
      <c r="VBB3" s="218"/>
      <c r="VBC3" s="218"/>
      <c r="VBD3" s="218"/>
      <c r="VBE3" s="218"/>
      <c r="VBF3" s="218"/>
      <c r="VBG3" s="218"/>
      <c r="VBH3" s="218"/>
      <c r="VBI3" s="218"/>
      <c r="VBJ3" s="218"/>
      <c r="VBK3" s="218"/>
      <c r="VBL3" s="218"/>
      <c r="VBM3" s="218"/>
      <c r="VBN3" s="218"/>
      <c r="VBO3" s="218"/>
      <c r="VBP3" s="218"/>
      <c r="VBQ3" s="218"/>
      <c r="VBR3" s="218"/>
      <c r="VBS3" s="218"/>
      <c r="VBT3" s="218"/>
      <c r="VBU3" s="218"/>
      <c r="VBV3" s="218"/>
      <c r="VBW3" s="218"/>
      <c r="VBX3" s="218"/>
      <c r="VBY3" s="218"/>
      <c r="VBZ3" s="218"/>
      <c r="VCA3" s="218"/>
      <c r="VCB3" s="218"/>
      <c r="VCC3" s="218"/>
      <c r="VCD3" s="218"/>
      <c r="VCE3" s="218"/>
      <c r="VCF3" s="218"/>
      <c r="VCG3" s="218"/>
      <c r="VCH3" s="218"/>
      <c r="VCI3" s="218"/>
      <c r="VCJ3" s="218"/>
      <c r="VCK3" s="218"/>
      <c r="VCL3" s="218"/>
      <c r="VCM3" s="218"/>
      <c r="VCN3" s="218"/>
      <c r="VCO3" s="218"/>
      <c r="VCP3" s="218"/>
      <c r="VCQ3" s="218"/>
      <c r="VCR3" s="218"/>
      <c r="VCS3" s="218"/>
      <c r="VCT3" s="218"/>
      <c r="VCU3" s="218"/>
      <c r="VCV3" s="218"/>
      <c r="VCW3" s="218"/>
      <c r="VCX3" s="218"/>
      <c r="VCY3" s="218"/>
      <c r="VCZ3" s="218"/>
      <c r="VDA3" s="218"/>
      <c r="VDB3" s="218"/>
      <c r="VDC3" s="218"/>
      <c r="VDD3" s="218"/>
      <c r="VDE3" s="218"/>
      <c r="VDF3" s="218"/>
      <c r="VDG3" s="218"/>
      <c r="VDH3" s="218"/>
      <c r="VDI3" s="218"/>
      <c r="VDJ3" s="218"/>
      <c r="VDK3" s="218"/>
      <c r="VDL3" s="218"/>
      <c r="VDM3" s="218"/>
      <c r="VDN3" s="218"/>
      <c r="VDO3" s="218"/>
      <c r="VDP3" s="218"/>
      <c r="VDQ3" s="218"/>
      <c r="VDR3" s="218"/>
      <c r="VDS3" s="218"/>
      <c r="VDT3" s="218"/>
      <c r="VDU3" s="218"/>
      <c r="VDV3" s="218"/>
      <c r="VDW3" s="218"/>
      <c r="VDX3" s="218"/>
      <c r="VDY3" s="218"/>
      <c r="VDZ3" s="218"/>
      <c r="VEA3" s="218"/>
      <c r="VEB3" s="218"/>
      <c r="VEC3" s="218"/>
      <c r="VED3" s="218"/>
      <c r="VEE3" s="218"/>
      <c r="VEF3" s="218"/>
      <c r="VEG3" s="218"/>
      <c r="VEH3" s="218"/>
      <c r="VEI3" s="218"/>
      <c r="VEJ3" s="218"/>
      <c r="VEK3" s="218"/>
      <c r="VEL3" s="218"/>
      <c r="VEM3" s="218"/>
      <c r="VEN3" s="218"/>
      <c r="VEO3" s="218"/>
      <c r="VEP3" s="218"/>
      <c r="VEQ3" s="218"/>
      <c r="VER3" s="218"/>
      <c r="VES3" s="218"/>
      <c r="VET3" s="218"/>
      <c r="VEU3" s="218"/>
      <c r="VEV3" s="218"/>
      <c r="VEW3" s="218"/>
      <c r="VEX3" s="218"/>
      <c r="VEY3" s="218"/>
      <c r="VEZ3" s="218"/>
      <c r="VFA3" s="218"/>
      <c r="VFB3" s="218"/>
      <c r="VFC3" s="218"/>
      <c r="VFD3" s="218"/>
      <c r="VFE3" s="218"/>
      <c r="VFF3" s="218"/>
      <c r="VFG3" s="218"/>
      <c r="VFH3" s="218"/>
      <c r="VFI3" s="218"/>
      <c r="VFJ3" s="218"/>
      <c r="VFK3" s="218"/>
      <c r="VFL3" s="218"/>
      <c r="VFM3" s="218"/>
      <c r="VFN3" s="218"/>
      <c r="VFO3" s="218"/>
      <c r="VFP3" s="218"/>
      <c r="VFQ3" s="218"/>
      <c r="VFR3" s="218"/>
      <c r="VFS3" s="218"/>
      <c r="VFT3" s="218"/>
      <c r="VFU3" s="218"/>
      <c r="VFV3" s="218"/>
      <c r="VFW3" s="218"/>
      <c r="VFX3" s="218"/>
      <c r="VFY3" s="218"/>
      <c r="VFZ3" s="218"/>
      <c r="VGA3" s="218"/>
      <c r="VGB3" s="218"/>
      <c r="VGC3" s="218"/>
      <c r="VGD3" s="218"/>
      <c r="VGE3" s="218"/>
      <c r="VGF3" s="218"/>
      <c r="VGG3" s="218"/>
      <c r="VGH3" s="218"/>
      <c r="VGI3" s="218"/>
      <c r="VGJ3" s="218"/>
      <c r="VGK3" s="218"/>
      <c r="VGL3" s="218"/>
      <c r="VGM3" s="218"/>
      <c r="VGN3" s="218"/>
      <c r="VGO3" s="218"/>
      <c r="VGP3" s="218"/>
      <c r="VGQ3" s="218"/>
      <c r="VGR3" s="218"/>
      <c r="VGS3" s="218"/>
      <c r="VGT3" s="218"/>
      <c r="VGU3" s="218"/>
      <c r="VGV3" s="218"/>
      <c r="VGW3" s="218"/>
      <c r="VGX3" s="218"/>
      <c r="VGY3" s="218"/>
      <c r="VGZ3" s="218"/>
      <c r="VHA3" s="218"/>
      <c r="VHB3" s="218"/>
      <c r="VHC3" s="218"/>
      <c r="VHD3" s="218"/>
      <c r="VHE3" s="218"/>
      <c r="VHF3" s="218"/>
      <c r="VHG3" s="218"/>
      <c r="VHH3" s="218"/>
      <c r="VHI3" s="218"/>
      <c r="VHJ3" s="218"/>
      <c r="VHK3" s="218"/>
      <c r="VHL3" s="218"/>
      <c r="VHM3" s="218"/>
      <c r="VHN3" s="218"/>
      <c r="VHO3" s="218"/>
      <c r="VHP3" s="218"/>
      <c r="VHQ3" s="218"/>
      <c r="VHR3" s="218"/>
      <c r="VHS3" s="218"/>
      <c r="VHT3" s="218"/>
      <c r="VHU3" s="218"/>
      <c r="VHV3" s="218"/>
      <c r="VHW3" s="218"/>
      <c r="VHX3" s="218"/>
      <c r="VHY3" s="218"/>
      <c r="VHZ3" s="218"/>
      <c r="VIA3" s="218"/>
      <c r="VIB3" s="218"/>
      <c r="VIC3" s="218"/>
      <c r="VID3" s="218"/>
      <c r="VIE3" s="218"/>
      <c r="VIF3" s="218"/>
      <c r="VIG3" s="218"/>
      <c r="VIH3" s="218"/>
      <c r="VII3" s="218"/>
      <c r="VIJ3" s="218"/>
      <c r="VIK3" s="218"/>
      <c r="VIL3" s="218"/>
      <c r="VIM3" s="218"/>
      <c r="VIN3" s="218"/>
      <c r="VIO3" s="218"/>
      <c r="VIP3" s="218"/>
      <c r="VIQ3" s="218"/>
      <c r="VIR3" s="218"/>
      <c r="VIS3" s="218"/>
      <c r="VIT3" s="218"/>
      <c r="VIU3" s="218"/>
      <c r="VIV3" s="218"/>
      <c r="VIW3" s="218"/>
      <c r="VIX3" s="218"/>
      <c r="VIY3" s="218"/>
      <c r="VIZ3" s="218"/>
      <c r="VJA3" s="218"/>
      <c r="VJB3" s="218"/>
      <c r="VJC3" s="218"/>
      <c r="VJD3" s="218"/>
      <c r="VJE3" s="218"/>
      <c r="VJF3" s="218"/>
      <c r="VJG3" s="218"/>
      <c r="VJH3" s="218"/>
      <c r="VJI3" s="218"/>
      <c r="VJJ3" s="218"/>
      <c r="VJK3" s="218"/>
      <c r="VJL3" s="218"/>
      <c r="VJM3" s="218"/>
      <c r="VJN3" s="218"/>
      <c r="VJO3" s="218"/>
      <c r="VJP3" s="218"/>
      <c r="VJQ3" s="218"/>
      <c r="VJR3" s="218"/>
      <c r="VJS3" s="218"/>
      <c r="VJT3" s="218"/>
      <c r="VJU3" s="218"/>
      <c r="VJV3" s="218"/>
      <c r="VJW3" s="218"/>
      <c r="VJX3" s="218"/>
      <c r="VJY3" s="218"/>
      <c r="VJZ3" s="218"/>
      <c r="VKA3" s="218"/>
      <c r="VKB3" s="218"/>
      <c r="VKC3" s="218"/>
      <c r="VKD3" s="218"/>
      <c r="VKE3" s="218"/>
      <c r="VKF3" s="218"/>
      <c r="VKG3" s="218"/>
      <c r="VKH3" s="218"/>
      <c r="VKI3" s="218"/>
      <c r="VKJ3" s="218"/>
      <c r="VKK3" s="218"/>
      <c r="VKL3" s="218"/>
      <c r="VKM3" s="218"/>
      <c r="VKN3" s="218"/>
      <c r="VKO3" s="218"/>
      <c r="VKP3" s="218"/>
      <c r="VKQ3" s="218"/>
      <c r="VKR3" s="218"/>
      <c r="VKS3" s="218"/>
      <c r="VKT3" s="218"/>
      <c r="VKU3" s="218"/>
      <c r="VKV3" s="218"/>
      <c r="VKW3" s="218"/>
      <c r="VKX3" s="218"/>
      <c r="VKY3" s="218"/>
      <c r="VKZ3" s="218"/>
      <c r="VLA3" s="218"/>
      <c r="VLB3" s="218"/>
      <c r="VLC3" s="218"/>
      <c r="VLD3" s="218"/>
      <c r="VLE3" s="218"/>
      <c r="VLF3" s="218"/>
      <c r="VLG3" s="218"/>
      <c r="VLH3" s="218"/>
      <c r="VLI3" s="218"/>
      <c r="VLJ3" s="218"/>
      <c r="VLK3" s="218"/>
      <c r="VLL3" s="218"/>
      <c r="VLM3" s="218"/>
      <c r="VLN3" s="218"/>
      <c r="VLO3" s="218"/>
      <c r="VLP3" s="218"/>
      <c r="VLQ3" s="218"/>
      <c r="VLR3" s="218"/>
      <c r="VLS3" s="218"/>
      <c r="VLT3" s="218"/>
      <c r="VLU3" s="218"/>
      <c r="VLV3" s="218"/>
      <c r="VLW3" s="218"/>
      <c r="VLX3" s="218"/>
      <c r="VLY3" s="218"/>
      <c r="VLZ3" s="218"/>
      <c r="VMA3" s="218"/>
      <c r="VMB3" s="218"/>
      <c r="VMC3" s="218"/>
      <c r="VMD3" s="218"/>
      <c r="VME3" s="218"/>
      <c r="VMF3" s="218"/>
      <c r="VMG3" s="218"/>
      <c r="VMH3" s="218"/>
      <c r="VMI3" s="218"/>
      <c r="VMJ3" s="218"/>
      <c r="VMK3" s="218"/>
      <c r="VML3" s="218"/>
      <c r="VMM3" s="218"/>
      <c r="VMN3" s="218"/>
      <c r="VMO3" s="218"/>
      <c r="VMP3" s="218"/>
      <c r="VMQ3" s="218"/>
      <c r="VMR3" s="218"/>
      <c r="VMS3" s="218"/>
      <c r="VMT3" s="218"/>
      <c r="VMU3" s="218"/>
      <c r="VMV3" s="218"/>
      <c r="VMW3" s="218"/>
      <c r="VMX3" s="218"/>
      <c r="VMY3" s="218"/>
      <c r="VMZ3" s="218"/>
      <c r="VNA3" s="218"/>
      <c r="VNB3" s="218"/>
      <c r="VNC3" s="218"/>
      <c r="VND3" s="218"/>
      <c r="VNE3" s="218"/>
      <c r="VNF3" s="218"/>
      <c r="VNG3" s="218"/>
      <c r="VNH3" s="218"/>
      <c r="VNI3" s="218"/>
      <c r="VNJ3" s="218"/>
      <c r="VNK3" s="218"/>
      <c r="VNL3" s="218"/>
      <c r="VNM3" s="218"/>
      <c r="VNN3" s="218"/>
      <c r="VNO3" s="218"/>
      <c r="VNP3" s="218"/>
      <c r="VNQ3" s="218"/>
      <c r="VNR3" s="218"/>
      <c r="VNS3" s="218"/>
      <c r="VNT3" s="218"/>
      <c r="VNU3" s="218"/>
      <c r="VNV3" s="218"/>
      <c r="VNW3" s="218"/>
      <c r="VNX3" s="218"/>
      <c r="VNY3" s="218"/>
      <c r="VNZ3" s="218"/>
      <c r="VOA3" s="218"/>
      <c r="VOB3" s="218"/>
      <c r="VOC3" s="218"/>
      <c r="VOD3" s="218"/>
      <c r="VOE3" s="218"/>
      <c r="VOF3" s="218"/>
      <c r="VOG3" s="218"/>
      <c r="VOH3" s="218"/>
      <c r="VOI3" s="218"/>
      <c r="VOJ3" s="218"/>
      <c r="VOK3" s="218"/>
      <c r="VOL3" s="218"/>
      <c r="VOM3" s="218"/>
      <c r="VON3" s="218"/>
      <c r="VOO3" s="218"/>
      <c r="VOP3" s="218"/>
      <c r="VOQ3" s="218"/>
      <c r="VOR3" s="218"/>
      <c r="VOS3" s="218"/>
      <c r="VOT3" s="218"/>
      <c r="VOU3" s="218"/>
      <c r="VOV3" s="218"/>
      <c r="VOW3" s="218"/>
      <c r="VOX3" s="218"/>
      <c r="VOY3" s="218"/>
      <c r="VOZ3" s="218"/>
      <c r="VPA3" s="218"/>
      <c r="VPB3" s="218"/>
      <c r="VPC3" s="218"/>
      <c r="VPD3" s="218"/>
      <c r="VPE3" s="218"/>
      <c r="VPF3" s="218"/>
      <c r="VPG3" s="218"/>
      <c r="VPH3" s="218"/>
      <c r="VPI3" s="218"/>
      <c r="VPJ3" s="218"/>
      <c r="VPK3" s="218"/>
      <c r="VPL3" s="218"/>
      <c r="VPM3" s="218"/>
      <c r="VPN3" s="218"/>
      <c r="VPO3" s="218"/>
      <c r="VPP3" s="218"/>
      <c r="VPQ3" s="218"/>
      <c r="VPR3" s="218"/>
      <c r="VPS3" s="218"/>
      <c r="VPT3" s="218"/>
      <c r="VPU3" s="218"/>
      <c r="VPV3" s="218"/>
      <c r="VPW3" s="218"/>
      <c r="VPX3" s="218"/>
      <c r="VPY3" s="218"/>
      <c r="VPZ3" s="218"/>
      <c r="VQA3" s="218"/>
      <c r="VQB3" s="218"/>
      <c r="VQC3" s="218"/>
      <c r="VQD3" s="218"/>
      <c r="VQE3" s="218"/>
      <c r="VQF3" s="218"/>
      <c r="VQG3" s="218"/>
      <c r="VQH3" s="218"/>
      <c r="VQI3" s="218"/>
      <c r="VQJ3" s="218"/>
      <c r="VQK3" s="218"/>
      <c r="VQL3" s="218"/>
      <c r="VQM3" s="218"/>
      <c r="VQN3" s="218"/>
      <c r="VQO3" s="218"/>
      <c r="VQP3" s="218"/>
      <c r="VQQ3" s="218"/>
      <c r="VQR3" s="218"/>
      <c r="VQS3" s="218"/>
      <c r="VQT3" s="218"/>
      <c r="VQU3" s="218"/>
      <c r="VQV3" s="218"/>
      <c r="VQW3" s="218"/>
      <c r="VQX3" s="218"/>
      <c r="VQY3" s="218"/>
      <c r="VQZ3" s="218"/>
      <c r="VRA3" s="218"/>
      <c r="VRB3" s="218"/>
      <c r="VRC3" s="218"/>
      <c r="VRD3" s="218"/>
      <c r="VRE3" s="218"/>
      <c r="VRF3" s="218"/>
      <c r="VRG3" s="218"/>
      <c r="VRH3" s="218"/>
      <c r="VRI3" s="218"/>
      <c r="VRJ3" s="218"/>
      <c r="VRK3" s="218"/>
      <c r="VRL3" s="218"/>
      <c r="VRM3" s="218"/>
      <c r="VRN3" s="218"/>
      <c r="VRO3" s="218"/>
      <c r="VRP3" s="218"/>
      <c r="VRQ3" s="218"/>
      <c r="VRR3" s="218"/>
      <c r="VRS3" s="218"/>
      <c r="VRT3" s="218"/>
      <c r="VRU3" s="218"/>
      <c r="VRV3" s="218"/>
      <c r="VRW3" s="218"/>
      <c r="VRX3" s="218"/>
      <c r="VRY3" s="218"/>
      <c r="VRZ3" s="218"/>
      <c r="VSA3" s="218"/>
      <c r="VSB3" s="218"/>
      <c r="VSC3" s="218"/>
      <c r="VSD3" s="218"/>
      <c r="VSE3" s="218"/>
      <c r="VSF3" s="218"/>
      <c r="VSG3" s="218"/>
      <c r="VSH3" s="218"/>
      <c r="VSI3" s="218"/>
      <c r="VSJ3" s="218"/>
      <c r="VSK3" s="218"/>
      <c r="VSL3" s="218"/>
      <c r="VSM3" s="218"/>
      <c r="VSN3" s="218"/>
      <c r="VSO3" s="218"/>
      <c r="VSP3" s="218"/>
      <c r="VSQ3" s="218"/>
      <c r="VSR3" s="218"/>
      <c r="VSS3" s="218"/>
      <c r="VST3" s="218"/>
      <c r="VSU3" s="218"/>
      <c r="VSV3" s="218"/>
      <c r="VSW3" s="218"/>
      <c r="VSX3" s="218"/>
      <c r="VSY3" s="218"/>
      <c r="VSZ3" s="218"/>
      <c r="VTA3" s="218"/>
      <c r="VTB3" s="218"/>
      <c r="VTC3" s="218"/>
      <c r="VTD3" s="218"/>
      <c r="VTE3" s="218"/>
      <c r="VTF3" s="218"/>
      <c r="VTG3" s="218"/>
      <c r="VTH3" s="218"/>
      <c r="VTI3" s="218"/>
      <c r="VTJ3" s="218"/>
      <c r="VTK3" s="218"/>
      <c r="VTL3" s="218"/>
      <c r="VTM3" s="218"/>
      <c r="VTN3" s="218"/>
      <c r="VTO3" s="218"/>
      <c r="VTP3" s="218"/>
      <c r="VTQ3" s="218"/>
      <c r="VTR3" s="218"/>
      <c r="VTS3" s="218"/>
      <c r="VTT3" s="218"/>
      <c r="VTU3" s="218"/>
      <c r="VTV3" s="218"/>
      <c r="VTW3" s="218"/>
      <c r="VTX3" s="218"/>
      <c r="VTY3" s="218"/>
      <c r="VTZ3" s="218"/>
      <c r="VUA3" s="218"/>
      <c r="VUB3" s="218"/>
      <c r="VUC3" s="218"/>
      <c r="VUD3" s="218"/>
      <c r="VUE3" s="218"/>
      <c r="VUF3" s="218"/>
      <c r="VUG3" s="218"/>
      <c r="VUH3" s="218"/>
      <c r="VUI3" s="218"/>
      <c r="VUJ3" s="218"/>
      <c r="VUK3" s="218"/>
      <c r="VUL3" s="218"/>
      <c r="VUM3" s="218"/>
      <c r="VUN3" s="218"/>
      <c r="VUO3" s="218"/>
      <c r="VUP3" s="218"/>
      <c r="VUQ3" s="218"/>
      <c r="VUR3" s="218"/>
      <c r="VUS3" s="218"/>
      <c r="VUT3" s="218"/>
      <c r="VUU3" s="218"/>
      <c r="VUV3" s="218"/>
      <c r="VUW3" s="218"/>
      <c r="VUX3" s="218"/>
      <c r="VUY3" s="218"/>
      <c r="VUZ3" s="218"/>
      <c r="VVA3" s="218"/>
      <c r="VVB3" s="218"/>
      <c r="VVC3" s="218"/>
      <c r="VVD3" s="218"/>
      <c r="VVE3" s="218"/>
      <c r="VVF3" s="218"/>
      <c r="VVG3" s="218"/>
      <c r="VVH3" s="218"/>
      <c r="VVI3" s="218"/>
      <c r="VVJ3" s="218"/>
      <c r="VVK3" s="218"/>
      <c r="VVL3" s="218"/>
      <c r="VVM3" s="218"/>
      <c r="VVN3" s="218"/>
      <c r="VVO3" s="218"/>
      <c r="VVP3" s="218"/>
      <c r="VVQ3" s="218"/>
      <c r="VVR3" s="218"/>
      <c r="VVS3" s="218"/>
      <c r="VVT3" s="218"/>
      <c r="VVU3" s="218"/>
      <c r="VVV3" s="218"/>
      <c r="VVW3" s="218"/>
      <c r="VVX3" s="218"/>
      <c r="VVY3" s="218"/>
      <c r="VVZ3" s="218"/>
      <c r="VWA3" s="218"/>
      <c r="VWB3" s="218"/>
      <c r="VWC3" s="218"/>
      <c r="VWD3" s="218"/>
      <c r="VWE3" s="218"/>
      <c r="VWF3" s="218"/>
      <c r="VWG3" s="218"/>
      <c r="VWH3" s="218"/>
      <c r="VWI3" s="218"/>
      <c r="VWJ3" s="218"/>
      <c r="VWK3" s="218"/>
      <c r="VWL3" s="218"/>
      <c r="VWM3" s="218"/>
      <c r="VWN3" s="218"/>
      <c r="VWO3" s="218"/>
      <c r="VWP3" s="218"/>
      <c r="VWQ3" s="218"/>
      <c r="VWR3" s="218"/>
      <c r="VWS3" s="218"/>
      <c r="VWT3" s="218"/>
      <c r="VWU3" s="218"/>
      <c r="VWV3" s="218"/>
      <c r="VWW3" s="218"/>
      <c r="VWX3" s="218"/>
      <c r="VWY3" s="218"/>
      <c r="VWZ3" s="218"/>
      <c r="VXA3" s="218"/>
      <c r="VXB3" s="218"/>
      <c r="VXC3" s="218"/>
      <c r="VXD3" s="218"/>
      <c r="VXE3" s="218"/>
      <c r="VXF3" s="218"/>
      <c r="VXG3" s="218"/>
      <c r="VXH3" s="218"/>
      <c r="VXI3" s="218"/>
      <c r="VXJ3" s="218"/>
      <c r="VXK3" s="218"/>
      <c r="VXL3" s="218"/>
      <c r="VXM3" s="218"/>
      <c r="VXN3" s="218"/>
      <c r="VXO3" s="218"/>
      <c r="VXP3" s="218"/>
      <c r="VXQ3" s="218"/>
      <c r="VXR3" s="218"/>
      <c r="VXS3" s="218"/>
      <c r="VXT3" s="218"/>
      <c r="VXU3" s="218"/>
      <c r="VXV3" s="218"/>
      <c r="VXW3" s="218"/>
      <c r="VXX3" s="218"/>
      <c r="VXY3" s="218"/>
      <c r="VXZ3" s="218"/>
      <c r="VYA3" s="218"/>
      <c r="VYB3" s="218"/>
      <c r="VYC3" s="218"/>
      <c r="VYD3" s="218"/>
      <c r="VYE3" s="218"/>
      <c r="VYF3" s="218"/>
      <c r="VYG3" s="218"/>
      <c r="VYH3" s="218"/>
      <c r="VYI3" s="218"/>
      <c r="VYJ3" s="218"/>
      <c r="VYK3" s="218"/>
      <c r="VYL3" s="218"/>
      <c r="VYM3" s="218"/>
      <c r="VYN3" s="218"/>
      <c r="VYO3" s="218"/>
      <c r="VYP3" s="218"/>
      <c r="VYQ3" s="218"/>
      <c r="VYR3" s="218"/>
      <c r="VYS3" s="218"/>
      <c r="VYT3" s="218"/>
      <c r="VYU3" s="218"/>
      <c r="VYV3" s="218"/>
      <c r="VYW3" s="218"/>
      <c r="VYX3" s="218"/>
      <c r="VYY3" s="218"/>
      <c r="VYZ3" s="218"/>
      <c r="VZA3" s="218"/>
      <c r="VZB3" s="218"/>
      <c r="VZC3" s="218"/>
      <c r="VZD3" s="218"/>
      <c r="VZE3" s="218"/>
      <c r="VZF3" s="218"/>
      <c r="VZG3" s="218"/>
      <c r="VZH3" s="218"/>
      <c r="VZI3" s="218"/>
      <c r="VZJ3" s="218"/>
      <c r="VZK3" s="218"/>
      <c r="VZL3" s="218"/>
      <c r="VZM3" s="218"/>
      <c r="VZN3" s="218"/>
      <c r="VZO3" s="218"/>
      <c r="VZP3" s="218"/>
      <c r="VZQ3" s="218"/>
      <c r="VZR3" s="218"/>
      <c r="VZS3" s="218"/>
      <c r="VZT3" s="218"/>
      <c r="VZU3" s="218"/>
      <c r="VZV3" s="218"/>
      <c r="VZW3" s="218"/>
      <c r="VZX3" s="218"/>
      <c r="VZY3" s="218"/>
      <c r="VZZ3" s="218"/>
      <c r="WAA3" s="218"/>
      <c r="WAB3" s="218"/>
      <c r="WAC3" s="218"/>
      <c r="WAD3" s="218"/>
      <c r="WAE3" s="218"/>
      <c r="WAF3" s="218"/>
      <c r="WAG3" s="218"/>
      <c r="WAH3" s="218"/>
      <c r="WAI3" s="218"/>
      <c r="WAJ3" s="218"/>
      <c r="WAK3" s="218"/>
      <c r="WAL3" s="218"/>
      <c r="WAM3" s="218"/>
      <c r="WAN3" s="218"/>
      <c r="WAO3" s="218"/>
      <c r="WAP3" s="218"/>
      <c r="WAQ3" s="218"/>
      <c r="WAR3" s="218"/>
      <c r="WAS3" s="218"/>
      <c r="WAT3" s="218"/>
      <c r="WAU3" s="218"/>
      <c r="WAV3" s="218"/>
      <c r="WAW3" s="218"/>
      <c r="WAX3" s="218"/>
      <c r="WAY3" s="218"/>
      <c r="WAZ3" s="218"/>
      <c r="WBA3" s="218"/>
      <c r="WBB3" s="218"/>
      <c r="WBC3" s="218"/>
      <c r="WBD3" s="218"/>
      <c r="WBE3" s="218"/>
      <c r="WBF3" s="218"/>
      <c r="WBG3" s="218"/>
      <c r="WBH3" s="218"/>
      <c r="WBI3" s="218"/>
      <c r="WBJ3" s="218"/>
      <c r="WBK3" s="218"/>
      <c r="WBL3" s="218"/>
      <c r="WBM3" s="218"/>
      <c r="WBN3" s="218"/>
      <c r="WBO3" s="218"/>
      <c r="WBP3" s="218"/>
      <c r="WBQ3" s="218"/>
      <c r="WBR3" s="218"/>
      <c r="WBS3" s="218"/>
      <c r="WBT3" s="218"/>
      <c r="WBU3" s="218"/>
      <c r="WBV3" s="218"/>
      <c r="WBW3" s="218"/>
      <c r="WBX3" s="218"/>
      <c r="WBY3" s="218"/>
      <c r="WBZ3" s="218"/>
      <c r="WCA3" s="218"/>
      <c r="WCB3" s="218"/>
      <c r="WCC3" s="218"/>
      <c r="WCD3" s="218"/>
      <c r="WCE3" s="218"/>
      <c r="WCF3" s="218"/>
      <c r="WCG3" s="218"/>
      <c r="WCH3" s="218"/>
      <c r="WCI3" s="218"/>
      <c r="WCJ3" s="218"/>
      <c r="WCK3" s="218"/>
      <c r="WCL3" s="218"/>
      <c r="WCM3" s="218"/>
      <c r="WCN3" s="218"/>
      <c r="WCO3" s="218"/>
      <c r="WCP3" s="218"/>
      <c r="WCQ3" s="218"/>
      <c r="WCR3" s="218"/>
      <c r="WCS3" s="218"/>
      <c r="WCT3" s="218"/>
      <c r="WCU3" s="218"/>
      <c r="WCV3" s="218"/>
      <c r="WCW3" s="218"/>
      <c r="WCX3" s="218"/>
      <c r="WCY3" s="218"/>
      <c r="WCZ3" s="218"/>
      <c r="WDA3" s="218"/>
      <c r="WDB3" s="218"/>
      <c r="WDC3" s="218"/>
      <c r="WDD3" s="218"/>
      <c r="WDE3" s="218"/>
      <c r="WDF3" s="218"/>
      <c r="WDG3" s="218"/>
      <c r="WDH3" s="218"/>
      <c r="WDI3" s="218"/>
      <c r="WDJ3" s="218"/>
      <c r="WDK3" s="218"/>
      <c r="WDL3" s="218"/>
      <c r="WDM3" s="218"/>
      <c r="WDN3" s="218"/>
      <c r="WDO3" s="218"/>
      <c r="WDP3" s="218"/>
      <c r="WDQ3" s="218"/>
      <c r="WDR3" s="218"/>
      <c r="WDS3" s="218"/>
      <c r="WDT3" s="218"/>
      <c r="WDU3" s="218"/>
      <c r="WDV3" s="218"/>
      <c r="WDW3" s="218"/>
      <c r="WDX3" s="218"/>
      <c r="WDY3" s="218"/>
      <c r="WDZ3" s="218"/>
      <c r="WEA3" s="218"/>
      <c r="WEB3" s="218"/>
      <c r="WEC3" s="218"/>
      <c r="WED3" s="218"/>
      <c r="WEE3" s="218"/>
      <c r="WEF3" s="218"/>
      <c r="WEG3" s="218"/>
      <c r="WEH3" s="218"/>
      <c r="WEI3" s="218"/>
      <c r="WEJ3" s="218"/>
      <c r="WEK3" s="218"/>
      <c r="WEL3" s="218"/>
      <c r="WEM3" s="218"/>
      <c r="WEN3" s="218"/>
      <c r="WEO3" s="218"/>
      <c r="WEP3" s="218"/>
      <c r="WEQ3" s="218"/>
      <c r="WER3" s="218"/>
      <c r="WES3" s="218"/>
      <c r="WET3" s="218"/>
      <c r="WEU3" s="218"/>
      <c r="WEV3" s="218"/>
      <c r="WEW3" s="218"/>
      <c r="WEX3" s="218"/>
      <c r="WEY3" s="218"/>
      <c r="WEZ3" s="218"/>
      <c r="WFA3" s="218"/>
      <c r="WFB3" s="218"/>
      <c r="WFC3" s="218"/>
      <c r="WFD3" s="218"/>
      <c r="WFE3" s="218"/>
      <c r="WFF3" s="218"/>
      <c r="WFG3" s="218"/>
      <c r="WFH3" s="218"/>
      <c r="WFI3" s="218"/>
      <c r="WFJ3" s="218"/>
      <c r="WFK3" s="218"/>
      <c r="WFL3" s="218"/>
      <c r="WFM3" s="218"/>
      <c r="WFN3" s="218"/>
      <c r="WFO3" s="218"/>
      <c r="WFP3" s="218"/>
      <c r="WFQ3" s="218"/>
      <c r="WFR3" s="218"/>
      <c r="WFS3" s="218"/>
      <c r="WFT3" s="218"/>
      <c r="WFU3" s="218"/>
      <c r="WFV3" s="218"/>
      <c r="WFW3" s="218"/>
      <c r="WFX3" s="218"/>
      <c r="WFY3" s="218"/>
      <c r="WFZ3" s="218"/>
      <c r="WGA3" s="218"/>
      <c r="WGB3" s="218"/>
      <c r="WGC3" s="218"/>
      <c r="WGD3" s="218"/>
      <c r="WGE3" s="218"/>
      <c r="WGF3" s="218"/>
      <c r="WGG3" s="218"/>
      <c r="WGH3" s="218"/>
      <c r="WGI3" s="218"/>
      <c r="WGJ3" s="218"/>
      <c r="WGK3" s="218"/>
      <c r="WGL3" s="218"/>
      <c r="WGM3" s="218"/>
      <c r="WGN3" s="218"/>
      <c r="WGO3" s="218"/>
      <c r="WGP3" s="218"/>
      <c r="WGQ3" s="218"/>
      <c r="WGR3" s="218"/>
      <c r="WGS3" s="218"/>
      <c r="WGT3" s="218"/>
      <c r="WGU3" s="218"/>
      <c r="WGV3" s="218"/>
      <c r="WGW3" s="218"/>
      <c r="WGX3" s="218"/>
      <c r="WGY3" s="218"/>
      <c r="WGZ3" s="218"/>
      <c r="WHA3" s="218"/>
      <c r="WHB3" s="218"/>
      <c r="WHC3" s="218"/>
      <c r="WHD3" s="218"/>
      <c r="WHE3" s="218"/>
      <c r="WHF3" s="218"/>
      <c r="WHG3" s="218"/>
      <c r="WHH3" s="218"/>
      <c r="WHI3" s="218"/>
      <c r="WHJ3" s="218"/>
      <c r="WHK3" s="218"/>
      <c r="WHL3" s="218"/>
      <c r="WHM3" s="218"/>
      <c r="WHN3" s="218"/>
      <c r="WHO3" s="218"/>
      <c r="WHP3" s="218"/>
      <c r="WHQ3" s="218"/>
      <c r="WHR3" s="218"/>
      <c r="WHS3" s="218"/>
      <c r="WHT3" s="218"/>
      <c r="WHU3" s="218"/>
      <c r="WHV3" s="218"/>
      <c r="WHW3" s="218"/>
      <c r="WHX3" s="218"/>
      <c r="WHY3" s="218"/>
      <c r="WHZ3" s="218"/>
      <c r="WIA3" s="218"/>
      <c r="WIB3" s="218"/>
      <c r="WIC3" s="218"/>
      <c r="WID3" s="218"/>
      <c r="WIE3" s="218"/>
      <c r="WIF3" s="218"/>
      <c r="WIG3" s="218"/>
      <c r="WIH3" s="218"/>
      <c r="WII3" s="218"/>
      <c r="WIJ3" s="218"/>
      <c r="WIK3" s="218"/>
      <c r="WIL3" s="218"/>
      <c r="WIM3" s="218"/>
      <c r="WIN3" s="218"/>
      <c r="WIO3" s="218"/>
      <c r="WIP3" s="218"/>
      <c r="WIQ3" s="218"/>
      <c r="WIR3" s="218"/>
      <c r="WIS3" s="218"/>
      <c r="WIT3" s="218"/>
      <c r="WIU3" s="218"/>
      <c r="WIV3" s="218"/>
      <c r="WIW3" s="218"/>
      <c r="WIX3" s="218"/>
      <c r="WIY3" s="218"/>
      <c r="WIZ3" s="218"/>
      <c r="WJA3" s="218"/>
      <c r="WJB3" s="218"/>
      <c r="WJC3" s="218"/>
      <c r="WJD3" s="218"/>
      <c r="WJE3" s="218"/>
      <c r="WJF3" s="218"/>
      <c r="WJG3" s="218"/>
      <c r="WJH3" s="218"/>
      <c r="WJI3" s="218"/>
      <c r="WJJ3" s="218"/>
      <c r="WJK3" s="218"/>
      <c r="WJL3" s="218"/>
      <c r="WJM3" s="218"/>
      <c r="WJN3" s="218"/>
      <c r="WJO3" s="218"/>
      <c r="WJP3" s="218"/>
      <c r="WJQ3" s="218"/>
      <c r="WJR3" s="218"/>
      <c r="WJS3" s="218"/>
      <c r="WJT3" s="218"/>
      <c r="WJU3" s="218"/>
      <c r="WJV3" s="218"/>
      <c r="WJW3" s="218"/>
      <c r="WJX3" s="218"/>
      <c r="WJY3" s="218"/>
      <c r="WJZ3" s="218"/>
      <c r="WKA3" s="218"/>
      <c r="WKB3" s="218"/>
      <c r="WKC3" s="218"/>
      <c r="WKD3" s="218"/>
      <c r="WKE3" s="218"/>
      <c r="WKF3" s="218"/>
      <c r="WKG3" s="218"/>
      <c r="WKH3" s="218"/>
      <c r="WKI3" s="218"/>
      <c r="WKJ3" s="218"/>
      <c r="WKK3" s="218"/>
      <c r="WKL3" s="218"/>
      <c r="WKM3" s="218"/>
      <c r="WKN3" s="218"/>
      <c r="WKO3" s="218"/>
      <c r="WKP3" s="218"/>
      <c r="WKQ3" s="218"/>
      <c r="WKR3" s="218"/>
      <c r="WKS3" s="218"/>
      <c r="WKT3" s="218"/>
      <c r="WKU3" s="218"/>
      <c r="WKV3" s="218"/>
      <c r="WKW3" s="218"/>
      <c r="WKX3" s="218"/>
      <c r="WKY3" s="218"/>
      <c r="WKZ3" s="218"/>
      <c r="WLA3" s="218"/>
      <c r="WLB3" s="218"/>
      <c r="WLC3" s="218"/>
      <c r="WLD3" s="218"/>
      <c r="WLE3" s="218"/>
      <c r="WLF3" s="218"/>
      <c r="WLG3" s="218"/>
      <c r="WLH3" s="218"/>
      <c r="WLI3" s="218"/>
      <c r="WLJ3" s="218"/>
      <c r="WLK3" s="218"/>
      <c r="WLL3" s="218"/>
      <c r="WLM3" s="218"/>
      <c r="WLN3" s="218"/>
      <c r="WLO3" s="218"/>
      <c r="WLP3" s="218"/>
      <c r="WLQ3" s="218"/>
      <c r="WLR3" s="218"/>
      <c r="WLS3" s="218"/>
      <c r="WLT3" s="218"/>
      <c r="WLU3" s="218"/>
      <c r="WLV3" s="218"/>
      <c r="WLW3" s="218"/>
      <c r="WLX3" s="218"/>
      <c r="WLY3" s="218"/>
      <c r="WLZ3" s="218"/>
      <c r="WMA3" s="218"/>
      <c r="WMB3" s="218"/>
      <c r="WMC3" s="218"/>
      <c r="WMD3" s="218"/>
      <c r="WME3" s="218"/>
      <c r="WMF3" s="218"/>
      <c r="WMG3" s="218"/>
      <c r="WMH3" s="218"/>
      <c r="WMI3" s="218"/>
      <c r="WMJ3" s="218"/>
      <c r="WMK3" s="218"/>
      <c r="WML3" s="218"/>
      <c r="WMM3" s="218"/>
      <c r="WMN3" s="218"/>
      <c r="WMO3" s="218"/>
      <c r="WMP3" s="218"/>
      <c r="WMQ3" s="218"/>
      <c r="WMR3" s="218"/>
      <c r="WMS3" s="218"/>
      <c r="WMT3" s="218"/>
      <c r="WMU3" s="218"/>
      <c r="WMV3" s="218"/>
      <c r="WMW3" s="218"/>
      <c r="WMX3" s="218"/>
      <c r="WMY3" s="218"/>
      <c r="WMZ3" s="218"/>
      <c r="WNA3" s="218"/>
      <c r="WNB3" s="218"/>
      <c r="WNC3" s="218"/>
      <c r="WND3" s="218"/>
      <c r="WNE3" s="218"/>
      <c r="WNF3" s="218"/>
      <c r="WNG3" s="218"/>
      <c r="WNH3" s="218"/>
      <c r="WNI3" s="218"/>
      <c r="WNJ3" s="218"/>
      <c r="WNK3" s="218"/>
      <c r="WNL3" s="218"/>
      <c r="WNM3" s="218"/>
      <c r="WNN3" s="218"/>
      <c r="WNO3" s="218"/>
      <c r="WNP3" s="218"/>
      <c r="WNQ3" s="218"/>
      <c r="WNR3" s="218"/>
      <c r="WNS3" s="218"/>
      <c r="WNT3" s="218"/>
      <c r="WNU3" s="218"/>
      <c r="WNV3" s="218"/>
      <c r="WNW3" s="218"/>
      <c r="WNX3" s="218"/>
      <c r="WNY3" s="218"/>
      <c r="WNZ3" s="218"/>
      <c r="WOA3" s="218"/>
      <c r="WOB3" s="218"/>
      <c r="WOC3" s="218"/>
      <c r="WOD3" s="218"/>
      <c r="WOE3" s="218"/>
      <c r="WOF3" s="218"/>
      <c r="WOG3" s="218"/>
      <c r="WOH3" s="218"/>
      <c r="WOI3" s="218"/>
      <c r="WOJ3" s="218"/>
      <c r="WOK3" s="218"/>
      <c r="WOL3" s="218"/>
      <c r="WOM3" s="218"/>
      <c r="WON3" s="218"/>
      <c r="WOO3" s="218"/>
      <c r="WOP3" s="218"/>
      <c r="WOQ3" s="218"/>
      <c r="WOR3" s="218"/>
      <c r="WOS3" s="218"/>
      <c r="WOT3" s="218"/>
      <c r="WOU3" s="218"/>
      <c r="WOV3" s="218"/>
      <c r="WOW3" s="218"/>
      <c r="WOX3" s="218"/>
      <c r="WOY3" s="218"/>
      <c r="WOZ3" s="218"/>
      <c r="WPA3" s="218"/>
      <c r="WPB3" s="218"/>
      <c r="WPC3" s="218"/>
      <c r="WPD3" s="218"/>
      <c r="WPE3" s="218"/>
      <c r="WPF3" s="218"/>
      <c r="WPG3" s="218"/>
      <c r="WPH3" s="218"/>
      <c r="WPI3" s="218"/>
      <c r="WPJ3" s="218"/>
      <c r="WPK3" s="218"/>
      <c r="WPL3" s="218"/>
      <c r="WPM3" s="218"/>
      <c r="WPN3" s="218"/>
      <c r="WPO3" s="218"/>
      <c r="WPP3" s="218"/>
      <c r="WPQ3" s="218"/>
      <c r="WPR3" s="218"/>
      <c r="WPS3" s="218"/>
      <c r="WPT3" s="218"/>
      <c r="WPU3" s="218"/>
      <c r="WPV3" s="218"/>
      <c r="WPW3" s="218"/>
      <c r="WPX3" s="218"/>
      <c r="WPY3" s="218"/>
      <c r="WPZ3" s="218"/>
      <c r="WQA3" s="218"/>
      <c r="WQB3" s="218"/>
      <c r="WQC3" s="218"/>
      <c r="WQD3" s="218"/>
      <c r="WQE3" s="218"/>
      <c r="WQF3" s="218"/>
      <c r="WQG3" s="218"/>
      <c r="WQH3" s="218"/>
      <c r="WQI3" s="218"/>
      <c r="WQJ3" s="218"/>
      <c r="WQK3" s="218"/>
      <c r="WQL3" s="218"/>
      <c r="WQM3" s="218"/>
      <c r="WQN3" s="218"/>
      <c r="WQO3" s="218"/>
      <c r="WQP3" s="218"/>
      <c r="WQQ3" s="218"/>
      <c r="WQR3" s="218"/>
      <c r="WQS3" s="218"/>
      <c r="WQT3" s="218"/>
      <c r="WQU3" s="218"/>
      <c r="WQV3" s="218"/>
      <c r="WQW3" s="218"/>
      <c r="WQX3" s="218"/>
      <c r="WQY3" s="218"/>
      <c r="WQZ3" s="218"/>
      <c r="WRA3" s="218"/>
      <c r="WRB3" s="218"/>
      <c r="WRC3" s="218"/>
      <c r="WRD3" s="218"/>
      <c r="WRE3" s="218"/>
      <c r="WRF3" s="218"/>
      <c r="WRG3" s="218"/>
      <c r="WRH3" s="218"/>
      <c r="WRI3" s="218"/>
      <c r="WRJ3" s="218"/>
      <c r="WRK3" s="218"/>
      <c r="WRL3" s="218"/>
      <c r="WRM3" s="218"/>
      <c r="WRN3" s="218"/>
      <c r="WRO3" s="218"/>
      <c r="WRP3" s="218"/>
      <c r="WRQ3" s="218"/>
      <c r="WRR3" s="218"/>
      <c r="WRS3" s="218"/>
      <c r="WRT3" s="218"/>
      <c r="WRU3" s="218"/>
      <c r="WRV3" s="218"/>
      <c r="WRW3" s="218"/>
      <c r="WRX3" s="218"/>
      <c r="WRY3" s="218"/>
      <c r="WRZ3" s="218"/>
      <c r="WSA3" s="218"/>
      <c r="WSB3" s="218"/>
      <c r="WSC3" s="218"/>
      <c r="WSD3" s="218"/>
      <c r="WSE3" s="218"/>
      <c r="WSF3" s="218"/>
      <c r="WSG3" s="218"/>
      <c r="WSH3" s="218"/>
      <c r="WSI3" s="218"/>
      <c r="WSJ3" s="218"/>
      <c r="WSK3" s="218"/>
      <c r="WSL3" s="218"/>
      <c r="WSM3" s="218"/>
      <c r="WSN3" s="218"/>
      <c r="WSO3" s="218"/>
      <c r="WSP3" s="218"/>
      <c r="WSQ3" s="218"/>
      <c r="WSR3" s="218"/>
      <c r="WSS3" s="218"/>
      <c r="WST3" s="218"/>
      <c r="WSU3" s="218"/>
      <c r="WSV3" s="218"/>
      <c r="WSW3" s="218"/>
      <c r="WSX3" s="218"/>
      <c r="WSY3" s="218"/>
      <c r="WSZ3" s="218"/>
      <c r="WTA3" s="218"/>
      <c r="WTB3" s="218"/>
      <c r="WTC3" s="218"/>
      <c r="WTD3" s="218"/>
      <c r="WTE3" s="218"/>
      <c r="WTF3" s="218"/>
      <c r="WTG3" s="218"/>
      <c r="WTH3" s="218"/>
      <c r="WTI3" s="218"/>
      <c r="WTJ3" s="218"/>
      <c r="WTK3" s="218"/>
      <c r="WTL3" s="218"/>
      <c r="WTM3" s="218"/>
      <c r="WTN3" s="218"/>
      <c r="WTO3" s="218"/>
      <c r="WTP3" s="218"/>
      <c r="WTQ3" s="218"/>
      <c r="WTR3" s="218"/>
      <c r="WTS3" s="218"/>
      <c r="WTT3" s="218"/>
      <c r="WTU3" s="218"/>
      <c r="WTV3" s="218"/>
      <c r="WTW3" s="218"/>
      <c r="WTX3" s="218"/>
      <c r="WTY3" s="218"/>
      <c r="WTZ3" s="218"/>
      <c r="WUA3" s="218"/>
      <c r="WUB3" s="218"/>
      <c r="WUC3" s="218"/>
      <c r="WUD3" s="218"/>
      <c r="WUE3" s="218"/>
      <c r="WUF3" s="218"/>
      <c r="WUG3" s="218"/>
      <c r="WUH3" s="218"/>
      <c r="WUI3" s="218"/>
      <c r="WUJ3" s="218"/>
      <c r="WUK3" s="218"/>
      <c r="WUL3" s="218"/>
      <c r="WUM3" s="218"/>
      <c r="WUN3" s="218"/>
      <c r="WUO3" s="218"/>
      <c r="WUP3" s="218"/>
      <c r="WUQ3" s="218"/>
      <c r="WUR3" s="218"/>
      <c r="WUS3" s="218"/>
      <c r="WUT3" s="218"/>
      <c r="WUU3" s="218"/>
      <c r="WUV3" s="218"/>
      <c r="WUW3" s="218"/>
      <c r="WUX3" s="218"/>
      <c r="WUY3" s="218"/>
      <c r="WUZ3" s="218"/>
      <c r="WVA3" s="218"/>
      <c r="WVB3" s="218"/>
      <c r="WVC3" s="218"/>
      <c r="WVD3" s="218"/>
      <c r="WVE3" s="218"/>
      <c r="WVF3" s="218"/>
      <c r="WVG3" s="218"/>
      <c r="WVH3" s="218"/>
      <c r="WVI3" s="218"/>
      <c r="WVJ3" s="218"/>
      <c r="WVK3" s="218"/>
      <c r="WVL3" s="218"/>
      <c r="WVM3" s="218"/>
      <c r="WVN3" s="218"/>
      <c r="WVO3" s="218"/>
      <c r="WVP3" s="218"/>
      <c r="WVQ3" s="218"/>
      <c r="WVR3" s="218"/>
      <c r="WVS3" s="218"/>
      <c r="WVT3" s="218"/>
      <c r="WVU3" s="218"/>
      <c r="WVV3" s="218"/>
      <c r="WVW3" s="218"/>
      <c r="WVX3" s="218"/>
      <c r="WVY3" s="218"/>
      <c r="WVZ3" s="218"/>
      <c r="WWA3" s="218"/>
      <c r="WWB3" s="218"/>
      <c r="WWC3" s="218"/>
      <c r="WWD3" s="218"/>
      <c r="WWE3" s="218"/>
      <c r="WWF3" s="218"/>
      <c r="WWG3" s="218"/>
      <c r="WWH3" s="218"/>
      <c r="WWI3" s="218"/>
      <c r="WWJ3" s="218"/>
      <c r="WWK3" s="218"/>
      <c r="WWL3" s="218"/>
      <c r="WWM3" s="218"/>
      <c r="WWN3" s="218"/>
      <c r="WWO3" s="218"/>
      <c r="WWP3" s="218"/>
      <c r="WWQ3" s="218"/>
      <c r="WWR3" s="218"/>
      <c r="WWS3" s="218"/>
      <c r="WWT3" s="218"/>
      <c r="WWU3" s="218"/>
      <c r="WWV3" s="218"/>
      <c r="WWW3" s="218"/>
      <c r="WWX3" s="218"/>
      <c r="WWY3" s="218"/>
      <c r="WWZ3" s="218"/>
      <c r="WXA3" s="218"/>
      <c r="WXB3" s="218"/>
      <c r="WXC3" s="218"/>
      <c r="WXD3" s="218"/>
      <c r="WXE3" s="218"/>
      <c r="WXF3" s="218"/>
      <c r="WXG3" s="218"/>
      <c r="WXH3" s="218"/>
      <c r="WXI3" s="218"/>
      <c r="WXJ3" s="218"/>
      <c r="WXK3" s="218"/>
      <c r="WXL3" s="218"/>
      <c r="WXM3" s="218"/>
      <c r="WXN3" s="218"/>
      <c r="WXO3" s="218"/>
      <c r="WXP3" s="218"/>
      <c r="WXQ3" s="218"/>
      <c r="WXR3" s="218"/>
      <c r="WXS3" s="218"/>
      <c r="WXT3" s="218"/>
      <c r="WXU3" s="218"/>
      <c r="WXV3" s="218"/>
      <c r="WXW3" s="218"/>
      <c r="WXX3" s="218"/>
      <c r="WXY3" s="218"/>
      <c r="WXZ3" s="218"/>
      <c r="WYA3" s="218"/>
      <c r="WYB3" s="218"/>
      <c r="WYC3" s="218"/>
      <c r="WYD3" s="218"/>
      <c r="WYE3" s="218"/>
      <c r="WYF3" s="218"/>
      <c r="WYG3" s="218"/>
      <c r="WYH3" s="218"/>
      <c r="WYI3" s="218"/>
      <c r="WYJ3" s="218"/>
      <c r="WYK3" s="218"/>
      <c r="WYL3" s="218"/>
      <c r="WYM3" s="218"/>
      <c r="WYN3" s="218"/>
      <c r="WYO3" s="218"/>
      <c r="WYP3" s="218"/>
      <c r="WYQ3" s="218"/>
      <c r="WYR3" s="218"/>
      <c r="WYS3" s="218"/>
      <c r="WYT3" s="218"/>
      <c r="WYU3" s="218"/>
      <c r="WYV3" s="218"/>
      <c r="WYW3" s="218"/>
      <c r="WYX3" s="218"/>
      <c r="WYY3" s="218"/>
      <c r="WYZ3" s="218"/>
      <c r="WZA3" s="218"/>
      <c r="WZB3" s="218"/>
      <c r="WZC3" s="218"/>
      <c r="WZD3" s="218"/>
      <c r="WZE3" s="218"/>
      <c r="WZF3" s="218"/>
      <c r="WZG3" s="218"/>
      <c r="WZH3" s="218"/>
      <c r="WZI3" s="218"/>
      <c r="WZJ3" s="218"/>
      <c r="WZK3" s="218"/>
      <c r="WZL3" s="218"/>
      <c r="WZM3" s="218"/>
      <c r="WZN3" s="218"/>
      <c r="WZO3" s="218"/>
      <c r="WZP3" s="218"/>
      <c r="WZQ3" s="218"/>
      <c r="WZR3" s="218"/>
      <c r="WZS3" s="218"/>
      <c r="WZT3" s="218"/>
      <c r="WZU3" s="218"/>
      <c r="WZV3" s="218"/>
      <c r="WZW3" s="218"/>
      <c r="WZX3" s="218"/>
      <c r="WZY3" s="218"/>
      <c r="WZZ3" s="218"/>
      <c r="XAA3" s="218"/>
      <c r="XAB3" s="218"/>
      <c r="XAC3" s="218"/>
      <c r="XAD3" s="218"/>
      <c r="XAE3" s="218"/>
      <c r="XAF3" s="218"/>
      <c r="XAG3" s="218"/>
      <c r="XAH3" s="218"/>
      <c r="XAI3" s="218"/>
      <c r="XAJ3" s="218"/>
      <c r="XAK3" s="218"/>
      <c r="XAL3" s="218"/>
      <c r="XAM3" s="218"/>
      <c r="XAN3" s="218"/>
      <c r="XAO3" s="218"/>
      <c r="XAP3" s="218"/>
      <c r="XAQ3" s="218"/>
      <c r="XAR3" s="218"/>
      <c r="XAS3" s="218"/>
      <c r="XAT3" s="218"/>
      <c r="XAU3" s="218"/>
      <c r="XAV3" s="218"/>
      <c r="XAW3" s="218"/>
      <c r="XAX3" s="218"/>
      <c r="XAY3" s="218"/>
      <c r="XAZ3" s="218"/>
      <c r="XBA3" s="218"/>
      <c r="XBB3" s="218"/>
      <c r="XBC3" s="218"/>
      <c r="XBD3" s="218"/>
      <c r="XBE3" s="218"/>
      <c r="XBF3" s="218"/>
      <c r="XBG3" s="218"/>
      <c r="XBH3" s="218"/>
      <c r="XBI3" s="218"/>
      <c r="XBJ3" s="218"/>
      <c r="XBK3" s="218"/>
      <c r="XBL3" s="218"/>
      <c r="XBM3" s="218"/>
      <c r="XBN3" s="218"/>
      <c r="XBO3" s="218"/>
      <c r="XBP3" s="218"/>
      <c r="XBQ3" s="218"/>
      <c r="XBR3" s="218"/>
      <c r="XBS3" s="218"/>
      <c r="XBT3" s="218"/>
      <c r="XBU3" s="218"/>
      <c r="XBV3" s="218"/>
      <c r="XBW3" s="218"/>
      <c r="XBX3" s="218"/>
      <c r="XBY3" s="218"/>
      <c r="XBZ3" s="218"/>
      <c r="XCA3" s="218"/>
      <c r="XCB3" s="218"/>
      <c r="XCC3" s="218"/>
      <c r="XCD3" s="218"/>
      <c r="XCE3" s="218"/>
      <c r="XCF3" s="218"/>
      <c r="XCG3" s="218"/>
      <c r="XCH3" s="218"/>
      <c r="XCI3" s="218"/>
      <c r="XCJ3" s="218"/>
      <c r="XCK3" s="218"/>
      <c r="XCL3" s="218"/>
      <c r="XCM3" s="218"/>
      <c r="XCN3" s="218"/>
      <c r="XCO3" s="218"/>
      <c r="XCP3" s="218"/>
      <c r="XCQ3" s="218"/>
      <c r="XCR3" s="218"/>
      <c r="XCS3" s="218"/>
      <c r="XCT3" s="218"/>
      <c r="XCU3" s="218"/>
      <c r="XCV3" s="218"/>
      <c r="XCW3" s="218"/>
      <c r="XCX3" s="218"/>
      <c r="XCY3" s="218"/>
      <c r="XCZ3" s="218"/>
      <c r="XDA3" s="218"/>
      <c r="XDB3" s="218"/>
      <c r="XDC3" s="218"/>
      <c r="XDD3" s="218"/>
      <c r="XDE3" s="218"/>
      <c r="XDF3" s="218"/>
      <c r="XDG3" s="218"/>
      <c r="XDH3" s="218"/>
      <c r="XDI3" s="218"/>
      <c r="XDJ3" s="218"/>
      <c r="XDK3" s="218"/>
      <c r="XDL3" s="218"/>
      <c r="XDM3" s="218"/>
      <c r="XDN3" s="218"/>
      <c r="XDO3" s="218"/>
      <c r="XDP3" s="218"/>
      <c r="XDQ3" s="218"/>
      <c r="XDR3" s="218"/>
      <c r="XDS3" s="218"/>
      <c r="XDT3" s="218"/>
      <c r="XDU3" s="218"/>
      <c r="XDV3" s="218"/>
      <c r="XDW3" s="218"/>
      <c r="XDX3" s="218"/>
      <c r="XDY3" s="218"/>
      <c r="XDZ3" s="218"/>
      <c r="XEA3" s="218"/>
      <c r="XEB3" s="218"/>
      <c r="XEC3" s="218"/>
      <c r="XED3" s="218"/>
      <c r="XEE3" s="218"/>
      <c r="XEF3" s="218"/>
      <c r="XEG3" s="218"/>
      <c r="XEH3" s="218"/>
      <c r="XEI3" s="218"/>
      <c r="XEJ3" s="218"/>
      <c r="XEK3" s="218"/>
      <c r="XEL3" s="218"/>
      <c r="XEM3" s="218"/>
      <c r="XEN3" s="218"/>
      <c r="XEO3" s="218"/>
      <c r="XEP3" s="218"/>
      <c r="XEQ3" s="218"/>
      <c r="XER3" s="218"/>
      <c r="XES3" s="218"/>
      <c r="XET3" s="218"/>
      <c r="XEU3" s="218"/>
      <c r="XEV3" s="218"/>
      <c r="XEW3" s="218"/>
      <c r="XEX3" s="218"/>
      <c r="XEY3" s="218"/>
    </row>
    <row r="4" s="216" customFormat="1" ht="16" customHeight="1" spans="1:16379">
      <c r="A4" s="228" t="s">
        <v>761</v>
      </c>
      <c r="B4" s="228" t="s">
        <v>762</v>
      </c>
      <c r="C4" s="228" t="s">
        <v>3</v>
      </c>
      <c r="D4" s="228" t="s">
        <v>763</v>
      </c>
      <c r="E4" s="228" t="s">
        <v>764</v>
      </c>
      <c r="F4" s="228"/>
      <c r="G4" s="218"/>
      <c r="H4" s="218"/>
      <c r="I4" s="218"/>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c r="IX4" s="218"/>
      <c r="IY4" s="218"/>
      <c r="IZ4" s="218"/>
      <c r="JA4" s="218"/>
      <c r="JB4" s="218"/>
      <c r="JC4" s="218"/>
      <c r="JD4" s="218"/>
      <c r="JE4" s="218"/>
      <c r="JF4" s="218"/>
      <c r="JG4" s="218"/>
      <c r="JH4" s="218"/>
      <c r="JI4" s="218"/>
      <c r="JJ4" s="218"/>
      <c r="JK4" s="218"/>
      <c r="JL4" s="218"/>
      <c r="JM4" s="218"/>
      <c r="JN4" s="218"/>
      <c r="JO4" s="218"/>
      <c r="JP4" s="218"/>
      <c r="JQ4" s="218"/>
      <c r="JR4" s="218"/>
      <c r="JS4" s="218"/>
      <c r="JT4" s="218"/>
      <c r="JU4" s="218"/>
      <c r="JV4" s="218"/>
      <c r="JW4" s="218"/>
      <c r="JX4" s="218"/>
      <c r="JY4" s="218"/>
      <c r="JZ4" s="218"/>
      <c r="KA4" s="218"/>
      <c r="KB4" s="218"/>
      <c r="KC4" s="218"/>
      <c r="KD4" s="218"/>
      <c r="KE4" s="218"/>
      <c r="KF4" s="218"/>
      <c r="KG4" s="218"/>
      <c r="KH4" s="218"/>
      <c r="KI4" s="218"/>
      <c r="KJ4" s="218"/>
      <c r="KK4" s="218"/>
      <c r="KL4" s="218"/>
      <c r="KM4" s="218"/>
      <c r="KN4" s="218"/>
      <c r="KO4" s="218"/>
      <c r="KP4" s="218"/>
      <c r="KQ4" s="218"/>
      <c r="KR4" s="218"/>
      <c r="KS4" s="218"/>
      <c r="KT4" s="218"/>
      <c r="KU4" s="218"/>
      <c r="KV4" s="218"/>
      <c r="KW4" s="218"/>
      <c r="KX4" s="218"/>
      <c r="KY4" s="218"/>
      <c r="KZ4" s="218"/>
      <c r="LA4" s="218"/>
      <c r="LB4" s="218"/>
      <c r="LC4" s="218"/>
      <c r="LD4" s="218"/>
      <c r="LE4" s="218"/>
      <c r="LF4" s="218"/>
      <c r="LG4" s="218"/>
      <c r="LH4" s="218"/>
      <c r="LI4" s="218"/>
      <c r="LJ4" s="218"/>
      <c r="LK4" s="218"/>
      <c r="LL4" s="218"/>
      <c r="LM4" s="218"/>
      <c r="LN4" s="218"/>
      <c r="LO4" s="218"/>
      <c r="LP4" s="218"/>
      <c r="LQ4" s="218"/>
      <c r="LR4" s="218"/>
      <c r="LS4" s="218"/>
      <c r="LT4" s="218"/>
      <c r="LU4" s="218"/>
      <c r="LV4" s="218"/>
      <c r="LW4" s="218"/>
      <c r="LX4" s="218"/>
      <c r="LY4" s="218"/>
      <c r="LZ4" s="218"/>
      <c r="MA4" s="218"/>
      <c r="MB4" s="218"/>
      <c r="MC4" s="218"/>
      <c r="MD4" s="218"/>
      <c r="ME4" s="218"/>
      <c r="MF4" s="218"/>
      <c r="MG4" s="218"/>
      <c r="MH4" s="218"/>
      <c r="MI4" s="218"/>
      <c r="MJ4" s="218"/>
      <c r="MK4" s="218"/>
      <c r="ML4" s="218"/>
      <c r="MM4" s="218"/>
      <c r="MN4" s="218"/>
      <c r="MO4" s="218"/>
      <c r="MP4" s="218"/>
      <c r="MQ4" s="218"/>
      <c r="MR4" s="218"/>
      <c r="MS4" s="218"/>
      <c r="MT4" s="218"/>
      <c r="MU4" s="218"/>
      <c r="MV4" s="218"/>
      <c r="MW4" s="218"/>
      <c r="MX4" s="218"/>
      <c r="MY4" s="218"/>
      <c r="MZ4" s="218"/>
      <c r="NA4" s="218"/>
      <c r="NB4" s="218"/>
      <c r="NC4" s="218"/>
      <c r="ND4" s="218"/>
      <c r="NE4" s="218"/>
      <c r="NF4" s="218"/>
      <c r="NG4" s="218"/>
      <c r="NH4" s="218"/>
      <c r="NI4" s="218"/>
      <c r="NJ4" s="218"/>
      <c r="NK4" s="218"/>
      <c r="NL4" s="218"/>
      <c r="NM4" s="218"/>
      <c r="NN4" s="218"/>
      <c r="NO4" s="218"/>
      <c r="NP4" s="218"/>
      <c r="NQ4" s="218"/>
      <c r="NR4" s="218"/>
      <c r="NS4" s="218"/>
      <c r="NT4" s="218"/>
      <c r="NU4" s="218"/>
      <c r="NV4" s="218"/>
      <c r="NW4" s="218"/>
      <c r="NX4" s="218"/>
      <c r="NY4" s="218"/>
      <c r="NZ4" s="218"/>
      <c r="OA4" s="218"/>
      <c r="OB4" s="218"/>
      <c r="OC4" s="218"/>
      <c r="OD4" s="218"/>
      <c r="OE4" s="218"/>
      <c r="OF4" s="218"/>
      <c r="OG4" s="218"/>
      <c r="OH4" s="218"/>
      <c r="OI4" s="218"/>
      <c r="OJ4" s="218"/>
      <c r="OK4" s="218"/>
      <c r="OL4" s="218"/>
      <c r="OM4" s="218"/>
      <c r="ON4" s="218"/>
      <c r="OO4" s="218"/>
      <c r="OP4" s="218"/>
      <c r="OQ4" s="218"/>
      <c r="OR4" s="218"/>
      <c r="OS4" s="218"/>
      <c r="OT4" s="218"/>
      <c r="OU4" s="218"/>
      <c r="OV4" s="218"/>
      <c r="OW4" s="218"/>
      <c r="OX4" s="218"/>
      <c r="OY4" s="218"/>
      <c r="OZ4" s="218"/>
      <c r="PA4" s="218"/>
      <c r="PB4" s="218"/>
      <c r="PC4" s="218"/>
      <c r="PD4" s="218"/>
      <c r="PE4" s="218"/>
      <c r="PF4" s="218"/>
      <c r="PG4" s="218"/>
      <c r="PH4" s="218"/>
      <c r="PI4" s="218"/>
      <c r="PJ4" s="218"/>
      <c r="PK4" s="218"/>
      <c r="PL4" s="218"/>
      <c r="PM4" s="218"/>
      <c r="PN4" s="218"/>
      <c r="PO4" s="218"/>
      <c r="PP4" s="218"/>
      <c r="PQ4" s="218"/>
      <c r="PR4" s="218"/>
      <c r="PS4" s="218"/>
      <c r="PT4" s="218"/>
      <c r="PU4" s="218"/>
      <c r="PV4" s="218"/>
      <c r="PW4" s="218"/>
      <c r="PX4" s="218"/>
      <c r="PY4" s="218"/>
      <c r="PZ4" s="218"/>
      <c r="QA4" s="218"/>
      <c r="QB4" s="218"/>
      <c r="QC4" s="218"/>
      <c r="QD4" s="218"/>
      <c r="QE4" s="218"/>
      <c r="QF4" s="218"/>
      <c r="QG4" s="218"/>
      <c r="QH4" s="218"/>
      <c r="QI4" s="218"/>
      <c r="QJ4" s="218"/>
      <c r="QK4" s="218"/>
      <c r="QL4" s="218"/>
      <c r="QM4" s="218"/>
      <c r="QN4" s="218"/>
      <c r="QO4" s="218"/>
      <c r="QP4" s="218"/>
      <c r="QQ4" s="218"/>
      <c r="QR4" s="218"/>
      <c r="QS4" s="218"/>
      <c r="QT4" s="218"/>
      <c r="QU4" s="218"/>
      <c r="QV4" s="218"/>
      <c r="QW4" s="218"/>
      <c r="QX4" s="218"/>
      <c r="QY4" s="218"/>
      <c r="QZ4" s="218"/>
      <c r="RA4" s="218"/>
      <c r="RB4" s="218"/>
      <c r="RC4" s="218"/>
      <c r="RD4" s="218"/>
      <c r="RE4" s="218"/>
      <c r="RF4" s="218"/>
      <c r="RG4" s="218"/>
      <c r="RH4" s="218"/>
      <c r="RI4" s="218"/>
      <c r="RJ4" s="218"/>
      <c r="RK4" s="218"/>
      <c r="RL4" s="218"/>
      <c r="RM4" s="218"/>
      <c r="RN4" s="218"/>
      <c r="RO4" s="218"/>
      <c r="RP4" s="218"/>
      <c r="RQ4" s="218"/>
      <c r="RR4" s="218"/>
      <c r="RS4" s="218"/>
      <c r="RT4" s="218"/>
      <c r="RU4" s="218"/>
      <c r="RV4" s="218"/>
      <c r="RW4" s="218"/>
      <c r="RX4" s="218"/>
      <c r="RY4" s="218"/>
      <c r="RZ4" s="218"/>
      <c r="SA4" s="218"/>
      <c r="SB4" s="218"/>
      <c r="SC4" s="218"/>
      <c r="SD4" s="218"/>
      <c r="SE4" s="218"/>
      <c r="SF4" s="218"/>
      <c r="SG4" s="218"/>
      <c r="SH4" s="218"/>
      <c r="SI4" s="218"/>
      <c r="SJ4" s="218"/>
      <c r="SK4" s="218"/>
      <c r="SL4" s="218"/>
      <c r="SM4" s="218"/>
      <c r="SN4" s="218"/>
      <c r="SO4" s="218"/>
      <c r="SP4" s="218"/>
      <c r="SQ4" s="218"/>
      <c r="SR4" s="218"/>
      <c r="SS4" s="218"/>
      <c r="ST4" s="218"/>
      <c r="SU4" s="218"/>
      <c r="SV4" s="218"/>
      <c r="SW4" s="218"/>
      <c r="SX4" s="218"/>
      <c r="SY4" s="218"/>
      <c r="SZ4" s="218"/>
      <c r="TA4" s="218"/>
      <c r="TB4" s="218"/>
      <c r="TC4" s="218"/>
      <c r="TD4" s="218"/>
      <c r="TE4" s="218"/>
      <c r="TF4" s="218"/>
      <c r="TG4" s="218"/>
      <c r="TH4" s="218"/>
      <c r="TI4" s="218"/>
      <c r="TJ4" s="218"/>
      <c r="TK4" s="218"/>
      <c r="TL4" s="218"/>
      <c r="TM4" s="218"/>
      <c r="TN4" s="218"/>
      <c r="TO4" s="218"/>
      <c r="TP4" s="218"/>
      <c r="TQ4" s="218"/>
      <c r="TR4" s="218"/>
      <c r="TS4" s="218"/>
      <c r="TT4" s="218"/>
      <c r="TU4" s="218"/>
      <c r="TV4" s="218"/>
      <c r="TW4" s="218"/>
      <c r="TX4" s="218"/>
      <c r="TY4" s="218"/>
      <c r="TZ4" s="218"/>
      <c r="UA4" s="218"/>
      <c r="UB4" s="218"/>
      <c r="UC4" s="218"/>
      <c r="UD4" s="218"/>
      <c r="UE4" s="218"/>
      <c r="UF4" s="218"/>
      <c r="UG4" s="218"/>
      <c r="UH4" s="218"/>
      <c r="UI4" s="218"/>
      <c r="UJ4" s="218"/>
      <c r="UK4" s="218"/>
      <c r="UL4" s="218"/>
      <c r="UM4" s="218"/>
      <c r="UN4" s="218"/>
      <c r="UO4" s="218"/>
      <c r="UP4" s="218"/>
      <c r="UQ4" s="218"/>
      <c r="UR4" s="218"/>
      <c r="US4" s="218"/>
      <c r="UT4" s="218"/>
      <c r="UU4" s="218"/>
      <c r="UV4" s="218"/>
      <c r="UW4" s="218"/>
      <c r="UX4" s="218"/>
      <c r="UY4" s="218"/>
      <c r="UZ4" s="218"/>
      <c r="VA4" s="218"/>
      <c r="VB4" s="218"/>
      <c r="VC4" s="218"/>
      <c r="VD4" s="218"/>
      <c r="VE4" s="218"/>
      <c r="VF4" s="218"/>
      <c r="VG4" s="218"/>
      <c r="VH4" s="218"/>
      <c r="VI4" s="218"/>
      <c r="VJ4" s="218"/>
      <c r="VK4" s="218"/>
      <c r="VL4" s="218"/>
      <c r="VM4" s="218"/>
      <c r="VN4" s="218"/>
      <c r="VO4" s="218"/>
      <c r="VP4" s="218"/>
      <c r="VQ4" s="218"/>
      <c r="VR4" s="218"/>
      <c r="VS4" s="218"/>
      <c r="VT4" s="218"/>
      <c r="VU4" s="218"/>
      <c r="VV4" s="218"/>
      <c r="VW4" s="218"/>
      <c r="VX4" s="218"/>
      <c r="VY4" s="218"/>
      <c r="VZ4" s="218"/>
      <c r="WA4" s="218"/>
      <c r="WB4" s="218"/>
      <c r="WC4" s="218"/>
      <c r="WD4" s="218"/>
      <c r="WE4" s="218"/>
      <c r="WF4" s="218"/>
      <c r="WG4" s="218"/>
      <c r="WH4" s="218"/>
      <c r="WI4" s="218"/>
      <c r="WJ4" s="218"/>
      <c r="WK4" s="218"/>
      <c r="WL4" s="218"/>
      <c r="WM4" s="218"/>
      <c r="WN4" s="218"/>
      <c r="WO4" s="218"/>
      <c r="WP4" s="218"/>
      <c r="WQ4" s="218"/>
      <c r="WR4" s="218"/>
      <c r="WS4" s="218"/>
      <c r="WT4" s="218"/>
      <c r="WU4" s="218"/>
      <c r="WV4" s="218"/>
      <c r="WW4" s="218"/>
      <c r="WX4" s="218"/>
      <c r="WY4" s="218"/>
      <c r="WZ4" s="218"/>
      <c r="XA4" s="218"/>
      <c r="XB4" s="218"/>
      <c r="XC4" s="218"/>
      <c r="XD4" s="218"/>
      <c r="XE4" s="218"/>
      <c r="XF4" s="218"/>
      <c r="XG4" s="218"/>
      <c r="XH4" s="218"/>
      <c r="XI4" s="218"/>
      <c r="XJ4" s="218"/>
      <c r="XK4" s="218"/>
      <c r="XL4" s="218"/>
      <c r="XM4" s="218"/>
      <c r="XN4" s="218"/>
      <c r="XO4" s="218"/>
      <c r="XP4" s="218"/>
      <c r="XQ4" s="218"/>
      <c r="XR4" s="218"/>
      <c r="XS4" s="218"/>
      <c r="XT4" s="218"/>
      <c r="XU4" s="218"/>
      <c r="XV4" s="218"/>
      <c r="XW4" s="218"/>
      <c r="XX4" s="218"/>
      <c r="XY4" s="218"/>
      <c r="XZ4" s="218"/>
      <c r="YA4" s="218"/>
      <c r="YB4" s="218"/>
      <c r="YC4" s="218"/>
      <c r="YD4" s="218"/>
      <c r="YE4" s="218"/>
      <c r="YF4" s="218"/>
      <c r="YG4" s="218"/>
      <c r="YH4" s="218"/>
      <c r="YI4" s="218"/>
      <c r="YJ4" s="218"/>
      <c r="YK4" s="218"/>
      <c r="YL4" s="218"/>
      <c r="YM4" s="218"/>
      <c r="YN4" s="218"/>
      <c r="YO4" s="218"/>
      <c r="YP4" s="218"/>
      <c r="YQ4" s="218"/>
      <c r="YR4" s="218"/>
      <c r="YS4" s="218"/>
      <c r="YT4" s="218"/>
      <c r="YU4" s="218"/>
      <c r="YV4" s="218"/>
      <c r="YW4" s="218"/>
      <c r="YX4" s="218"/>
      <c r="YY4" s="218"/>
      <c r="YZ4" s="218"/>
      <c r="ZA4" s="218"/>
      <c r="ZB4" s="218"/>
      <c r="ZC4" s="218"/>
      <c r="ZD4" s="218"/>
      <c r="ZE4" s="218"/>
      <c r="ZF4" s="218"/>
      <c r="ZG4" s="218"/>
      <c r="ZH4" s="218"/>
      <c r="ZI4" s="218"/>
      <c r="ZJ4" s="218"/>
      <c r="ZK4" s="218"/>
      <c r="ZL4" s="218"/>
      <c r="ZM4" s="218"/>
      <c r="ZN4" s="218"/>
      <c r="ZO4" s="218"/>
      <c r="ZP4" s="218"/>
      <c r="ZQ4" s="218"/>
      <c r="ZR4" s="218"/>
      <c r="ZS4" s="218"/>
      <c r="ZT4" s="218"/>
      <c r="ZU4" s="218"/>
      <c r="ZV4" s="218"/>
      <c r="ZW4" s="218"/>
      <c r="ZX4" s="218"/>
      <c r="ZY4" s="218"/>
      <c r="ZZ4" s="218"/>
      <c r="AAA4" s="218"/>
      <c r="AAB4" s="218"/>
      <c r="AAC4" s="218"/>
      <c r="AAD4" s="218"/>
      <c r="AAE4" s="218"/>
      <c r="AAF4" s="218"/>
      <c r="AAG4" s="218"/>
      <c r="AAH4" s="218"/>
      <c r="AAI4" s="218"/>
      <c r="AAJ4" s="218"/>
      <c r="AAK4" s="218"/>
      <c r="AAL4" s="218"/>
      <c r="AAM4" s="218"/>
      <c r="AAN4" s="218"/>
      <c r="AAO4" s="218"/>
      <c r="AAP4" s="218"/>
      <c r="AAQ4" s="218"/>
      <c r="AAR4" s="218"/>
      <c r="AAS4" s="218"/>
      <c r="AAT4" s="218"/>
      <c r="AAU4" s="218"/>
      <c r="AAV4" s="218"/>
      <c r="AAW4" s="218"/>
      <c r="AAX4" s="218"/>
      <c r="AAY4" s="218"/>
      <c r="AAZ4" s="218"/>
      <c r="ABA4" s="218"/>
      <c r="ABB4" s="218"/>
      <c r="ABC4" s="218"/>
      <c r="ABD4" s="218"/>
      <c r="ABE4" s="218"/>
      <c r="ABF4" s="218"/>
      <c r="ABG4" s="218"/>
      <c r="ABH4" s="218"/>
      <c r="ABI4" s="218"/>
      <c r="ABJ4" s="218"/>
      <c r="ABK4" s="218"/>
      <c r="ABL4" s="218"/>
      <c r="ABM4" s="218"/>
      <c r="ABN4" s="218"/>
      <c r="ABO4" s="218"/>
      <c r="ABP4" s="218"/>
      <c r="ABQ4" s="218"/>
      <c r="ABR4" s="218"/>
      <c r="ABS4" s="218"/>
      <c r="ABT4" s="218"/>
      <c r="ABU4" s="218"/>
      <c r="ABV4" s="218"/>
      <c r="ABW4" s="218"/>
      <c r="ABX4" s="218"/>
      <c r="ABY4" s="218"/>
      <c r="ABZ4" s="218"/>
      <c r="ACA4" s="218"/>
      <c r="ACB4" s="218"/>
      <c r="ACC4" s="218"/>
      <c r="ACD4" s="218"/>
      <c r="ACE4" s="218"/>
      <c r="ACF4" s="218"/>
      <c r="ACG4" s="218"/>
      <c r="ACH4" s="218"/>
      <c r="ACI4" s="218"/>
      <c r="ACJ4" s="218"/>
      <c r="ACK4" s="218"/>
      <c r="ACL4" s="218"/>
      <c r="ACM4" s="218"/>
      <c r="ACN4" s="218"/>
      <c r="ACO4" s="218"/>
      <c r="ACP4" s="218"/>
      <c r="ACQ4" s="218"/>
      <c r="ACR4" s="218"/>
      <c r="ACS4" s="218"/>
      <c r="ACT4" s="218"/>
      <c r="ACU4" s="218"/>
      <c r="ACV4" s="218"/>
      <c r="ACW4" s="218"/>
      <c r="ACX4" s="218"/>
      <c r="ACY4" s="218"/>
      <c r="ACZ4" s="218"/>
      <c r="ADA4" s="218"/>
      <c r="ADB4" s="218"/>
      <c r="ADC4" s="218"/>
      <c r="ADD4" s="218"/>
      <c r="ADE4" s="218"/>
      <c r="ADF4" s="218"/>
      <c r="ADG4" s="218"/>
      <c r="ADH4" s="218"/>
      <c r="ADI4" s="218"/>
      <c r="ADJ4" s="218"/>
      <c r="ADK4" s="218"/>
      <c r="ADL4" s="218"/>
      <c r="ADM4" s="218"/>
      <c r="ADN4" s="218"/>
      <c r="ADO4" s="218"/>
      <c r="ADP4" s="218"/>
      <c r="ADQ4" s="218"/>
      <c r="ADR4" s="218"/>
      <c r="ADS4" s="218"/>
      <c r="ADT4" s="218"/>
      <c r="ADU4" s="218"/>
      <c r="ADV4" s="218"/>
      <c r="ADW4" s="218"/>
      <c r="ADX4" s="218"/>
      <c r="ADY4" s="218"/>
      <c r="ADZ4" s="218"/>
      <c r="AEA4" s="218"/>
      <c r="AEB4" s="218"/>
      <c r="AEC4" s="218"/>
      <c r="AED4" s="218"/>
      <c r="AEE4" s="218"/>
      <c r="AEF4" s="218"/>
      <c r="AEG4" s="218"/>
      <c r="AEH4" s="218"/>
      <c r="AEI4" s="218"/>
      <c r="AEJ4" s="218"/>
      <c r="AEK4" s="218"/>
      <c r="AEL4" s="218"/>
      <c r="AEM4" s="218"/>
      <c r="AEN4" s="218"/>
      <c r="AEO4" s="218"/>
      <c r="AEP4" s="218"/>
      <c r="AEQ4" s="218"/>
      <c r="AER4" s="218"/>
      <c r="AES4" s="218"/>
      <c r="AET4" s="218"/>
      <c r="AEU4" s="218"/>
      <c r="AEV4" s="218"/>
      <c r="AEW4" s="218"/>
      <c r="AEX4" s="218"/>
      <c r="AEY4" s="218"/>
      <c r="AEZ4" s="218"/>
      <c r="AFA4" s="218"/>
      <c r="AFB4" s="218"/>
      <c r="AFC4" s="218"/>
      <c r="AFD4" s="218"/>
      <c r="AFE4" s="218"/>
      <c r="AFF4" s="218"/>
      <c r="AFG4" s="218"/>
      <c r="AFH4" s="218"/>
      <c r="AFI4" s="218"/>
      <c r="AFJ4" s="218"/>
      <c r="AFK4" s="218"/>
      <c r="AFL4" s="218"/>
      <c r="AFM4" s="218"/>
      <c r="AFN4" s="218"/>
      <c r="AFO4" s="218"/>
      <c r="AFP4" s="218"/>
      <c r="AFQ4" s="218"/>
      <c r="AFR4" s="218"/>
      <c r="AFS4" s="218"/>
      <c r="AFT4" s="218"/>
      <c r="AFU4" s="218"/>
      <c r="AFV4" s="218"/>
      <c r="AFW4" s="218"/>
      <c r="AFX4" s="218"/>
      <c r="AFY4" s="218"/>
      <c r="AFZ4" s="218"/>
      <c r="AGA4" s="218"/>
      <c r="AGB4" s="218"/>
      <c r="AGC4" s="218"/>
      <c r="AGD4" s="218"/>
      <c r="AGE4" s="218"/>
      <c r="AGF4" s="218"/>
      <c r="AGG4" s="218"/>
      <c r="AGH4" s="218"/>
      <c r="AGI4" s="218"/>
      <c r="AGJ4" s="218"/>
      <c r="AGK4" s="218"/>
      <c r="AGL4" s="218"/>
      <c r="AGM4" s="218"/>
      <c r="AGN4" s="218"/>
      <c r="AGO4" s="218"/>
      <c r="AGP4" s="218"/>
      <c r="AGQ4" s="218"/>
      <c r="AGR4" s="218"/>
      <c r="AGS4" s="218"/>
      <c r="AGT4" s="218"/>
      <c r="AGU4" s="218"/>
      <c r="AGV4" s="218"/>
      <c r="AGW4" s="218"/>
      <c r="AGX4" s="218"/>
      <c r="AGY4" s="218"/>
      <c r="AGZ4" s="218"/>
      <c r="AHA4" s="218"/>
      <c r="AHB4" s="218"/>
      <c r="AHC4" s="218"/>
      <c r="AHD4" s="218"/>
      <c r="AHE4" s="218"/>
      <c r="AHF4" s="218"/>
      <c r="AHG4" s="218"/>
      <c r="AHH4" s="218"/>
      <c r="AHI4" s="218"/>
      <c r="AHJ4" s="218"/>
      <c r="AHK4" s="218"/>
      <c r="AHL4" s="218"/>
      <c r="AHM4" s="218"/>
      <c r="AHN4" s="218"/>
      <c r="AHO4" s="218"/>
      <c r="AHP4" s="218"/>
      <c r="AHQ4" s="218"/>
      <c r="AHR4" s="218"/>
      <c r="AHS4" s="218"/>
      <c r="AHT4" s="218"/>
      <c r="AHU4" s="218"/>
      <c r="AHV4" s="218"/>
      <c r="AHW4" s="218"/>
      <c r="AHX4" s="218"/>
      <c r="AHY4" s="218"/>
      <c r="AHZ4" s="218"/>
      <c r="AIA4" s="218"/>
      <c r="AIB4" s="218"/>
      <c r="AIC4" s="218"/>
      <c r="AID4" s="218"/>
      <c r="AIE4" s="218"/>
      <c r="AIF4" s="218"/>
      <c r="AIG4" s="218"/>
      <c r="AIH4" s="218"/>
      <c r="AII4" s="218"/>
      <c r="AIJ4" s="218"/>
      <c r="AIK4" s="218"/>
      <c r="AIL4" s="218"/>
      <c r="AIM4" s="218"/>
      <c r="AIN4" s="218"/>
      <c r="AIO4" s="218"/>
      <c r="AIP4" s="218"/>
      <c r="AIQ4" s="218"/>
      <c r="AIR4" s="218"/>
      <c r="AIS4" s="218"/>
      <c r="AIT4" s="218"/>
      <c r="AIU4" s="218"/>
      <c r="AIV4" s="218"/>
      <c r="AIW4" s="218"/>
      <c r="AIX4" s="218"/>
      <c r="AIY4" s="218"/>
      <c r="AIZ4" s="218"/>
      <c r="AJA4" s="218"/>
      <c r="AJB4" s="218"/>
      <c r="AJC4" s="218"/>
      <c r="AJD4" s="218"/>
      <c r="AJE4" s="218"/>
      <c r="AJF4" s="218"/>
      <c r="AJG4" s="218"/>
      <c r="AJH4" s="218"/>
      <c r="AJI4" s="218"/>
      <c r="AJJ4" s="218"/>
      <c r="AJK4" s="218"/>
      <c r="AJL4" s="218"/>
      <c r="AJM4" s="218"/>
      <c r="AJN4" s="218"/>
      <c r="AJO4" s="218"/>
      <c r="AJP4" s="218"/>
      <c r="AJQ4" s="218"/>
      <c r="AJR4" s="218"/>
      <c r="AJS4" s="218"/>
      <c r="AJT4" s="218"/>
      <c r="AJU4" s="218"/>
      <c r="AJV4" s="218"/>
      <c r="AJW4" s="218"/>
      <c r="AJX4" s="218"/>
      <c r="AJY4" s="218"/>
      <c r="AJZ4" s="218"/>
      <c r="AKA4" s="218"/>
      <c r="AKB4" s="218"/>
      <c r="AKC4" s="218"/>
      <c r="AKD4" s="218"/>
      <c r="AKE4" s="218"/>
      <c r="AKF4" s="218"/>
      <c r="AKG4" s="218"/>
      <c r="AKH4" s="218"/>
      <c r="AKI4" s="218"/>
      <c r="AKJ4" s="218"/>
      <c r="AKK4" s="218"/>
      <c r="AKL4" s="218"/>
      <c r="AKM4" s="218"/>
      <c r="AKN4" s="218"/>
      <c r="AKO4" s="218"/>
      <c r="AKP4" s="218"/>
      <c r="AKQ4" s="218"/>
      <c r="AKR4" s="218"/>
      <c r="AKS4" s="218"/>
      <c r="AKT4" s="218"/>
      <c r="AKU4" s="218"/>
      <c r="AKV4" s="218"/>
      <c r="AKW4" s="218"/>
      <c r="AKX4" s="218"/>
      <c r="AKY4" s="218"/>
      <c r="AKZ4" s="218"/>
      <c r="ALA4" s="218"/>
      <c r="ALB4" s="218"/>
      <c r="ALC4" s="218"/>
      <c r="ALD4" s="218"/>
      <c r="ALE4" s="218"/>
      <c r="ALF4" s="218"/>
      <c r="ALG4" s="218"/>
      <c r="ALH4" s="218"/>
      <c r="ALI4" s="218"/>
      <c r="ALJ4" s="218"/>
      <c r="ALK4" s="218"/>
      <c r="ALL4" s="218"/>
      <c r="ALM4" s="218"/>
      <c r="ALN4" s="218"/>
      <c r="ALO4" s="218"/>
      <c r="ALP4" s="218"/>
      <c r="ALQ4" s="218"/>
      <c r="ALR4" s="218"/>
      <c r="ALS4" s="218"/>
      <c r="ALT4" s="218"/>
      <c r="ALU4" s="218"/>
      <c r="ALV4" s="218"/>
      <c r="ALW4" s="218"/>
      <c r="ALX4" s="218"/>
      <c r="ALY4" s="218"/>
      <c r="ALZ4" s="218"/>
      <c r="AMA4" s="218"/>
      <c r="AMB4" s="218"/>
      <c r="AMC4" s="218"/>
      <c r="AMD4" s="218"/>
      <c r="AME4" s="218"/>
      <c r="AMF4" s="218"/>
      <c r="AMG4" s="218"/>
      <c r="AMH4" s="218"/>
      <c r="AMI4" s="218"/>
      <c r="AMJ4" s="218"/>
      <c r="AMK4" s="218"/>
      <c r="AML4" s="218"/>
      <c r="AMM4" s="218"/>
      <c r="AMN4" s="218"/>
      <c r="AMO4" s="218"/>
      <c r="AMP4" s="218"/>
      <c r="AMQ4" s="218"/>
      <c r="AMR4" s="218"/>
      <c r="AMS4" s="218"/>
      <c r="AMT4" s="218"/>
      <c r="AMU4" s="218"/>
      <c r="AMV4" s="218"/>
      <c r="AMW4" s="218"/>
      <c r="AMX4" s="218"/>
      <c r="AMY4" s="218"/>
      <c r="AMZ4" s="218"/>
      <c r="ANA4" s="218"/>
      <c r="ANB4" s="218"/>
      <c r="ANC4" s="218"/>
      <c r="AND4" s="218"/>
      <c r="ANE4" s="218"/>
      <c r="ANF4" s="218"/>
      <c r="ANG4" s="218"/>
      <c r="ANH4" s="218"/>
      <c r="ANI4" s="218"/>
      <c r="ANJ4" s="218"/>
      <c r="ANK4" s="218"/>
      <c r="ANL4" s="218"/>
      <c r="ANM4" s="218"/>
      <c r="ANN4" s="218"/>
      <c r="ANO4" s="218"/>
      <c r="ANP4" s="218"/>
      <c r="ANQ4" s="218"/>
      <c r="ANR4" s="218"/>
      <c r="ANS4" s="218"/>
      <c r="ANT4" s="218"/>
      <c r="ANU4" s="218"/>
      <c r="ANV4" s="218"/>
      <c r="ANW4" s="218"/>
      <c r="ANX4" s="218"/>
      <c r="ANY4" s="218"/>
      <c r="ANZ4" s="218"/>
      <c r="AOA4" s="218"/>
      <c r="AOB4" s="218"/>
      <c r="AOC4" s="218"/>
      <c r="AOD4" s="218"/>
      <c r="AOE4" s="218"/>
      <c r="AOF4" s="218"/>
      <c r="AOG4" s="218"/>
      <c r="AOH4" s="218"/>
      <c r="AOI4" s="218"/>
      <c r="AOJ4" s="218"/>
      <c r="AOK4" s="218"/>
      <c r="AOL4" s="218"/>
      <c r="AOM4" s="218"/>
      <c r="AON4" s="218"/>
      <c r="AOO4" s="218"/>
      <c r="AOP4" s="218"/>
      <c r="AOQ4" s="218"/>
      <c r="AOR4" s="218"/>
      <c r="AOS4" s="218"/>
      <c r="AOT4" s="218"/>
      <c r="AOU4" s="218"/>
      <c r="AOV4" s="218"/>
      <c r="AOW4" s="218"/>
      <c r="AOX4" s="218"/>
      <c r="AOY4" s="218"/>
      <c r="AOZ4" s="218"/>
      <c r="APA4" s="218"/>
      <c r="APB4" s="218"/>
      <c r="APC4" s="218"/>
      <c r="APD4" s="218"/>
      <c r="APE4" s="218"/>
      <c r="APF4" s="218"/>
      <c r="APG4" s="218"/>
      <c r="APH4" s="218"/>
      <c r="API4" s="218"/>
      <c r="APJ4" s="218"/>
      <c r="APK4" s="218"/>
      <c r="APL4" s="218"/>
      <c r="APM4" s="218"/>
      <c r="APN4" s="218"/>
      <c r="APO4" s="218"/>
      <c r="APP4" s="218"/>
      <c r="APQ4" s="218"/>
      <c r="APR4" s="218"/>
      <c r="APS4" s="218"/>
      <c r="APT4" s="218"/>
      <c r="APU4" s="218"/>
      <c r="APV4" s="218"/>
      <c r="APW4" s="218"/>
      <c r="APX4" s="218"/>
      <c r="APY4" s="218"/>
      <c r="APZ4" s="218"/>
      <c r="AQA4" s="218"/>
      <c r="AQB4" s="218"/>
      <c r="AQC4" s="218"/>
      <c r="AQD4" s="218"/>
      <c r="AQE4" s="218"/>
      <c r="AQF4" s="218"/>
      <c r="AQG4" s="218"/>
      <c r="AQH4" s="218"/>
      <c r="AQI4" s="218"/>
      <c r="AQJ4" s="218"/>
      <c r="AQK4" s="218"/>
      <c r="AQL4" s="218"/>
      <c r="AQM4" s="218"/>
      <c r="AQN4" s="218"/>
      <c r="AQO4" s="218"/>
      <c r="AQP4" s="218"/>
      <c r="AQQ4" s="218"/>
      <c r="AQR4" s="218"/>
      <c r="AQS4" s="218"/>
      <c r="AQT4" s="218"/>
      <c r="AQU4" s="218"/>
      <c r="AQV4" s="218"/>
      <c r="AQW4" s="218"/>
      <c r="AQX4" s="218"/>
      <c r="AQY4" s="218"/>
      <c r="AQZ4" s="218"/>
      <c r="ARA4" s="218"/>
      <c r="ARB4" s="218"/>
      <c r="ARC4" s="218"/>
      <c r="ARD4" s="218"/>
      <c r="ARE4" s="218"/>
      <c r="ARF4" s="218"/>
      <c r="ARG4" s="218"/>
      <c r="ARH4" s="218"/>
      <c r="ARI4" s="218"/>
      <c r="ARJ4" s="218"/>
      <c r="ARK4" s="218"/>
      <c r="ARL4" s="218"/>
      <c r="ARM4" s="218"/>
      <c r="ARN4" s="218"/>
      <c r="ARO4" s="218"/>
      <c r="ARP4" s="218"/>
      <c r="ARQ4" s="218"/>
      <c r="ARR4" s="218"/>
      <c r="ARS4" s="218"/>
      <c r="ART4" s="218"/>
      <c r="ARU4" s="218"/>
      <c r="ARV4" s="218"/>
      <c r="ARW4" s="218"/>
      <c r="ARX4" s="218"/>
      <c r="ARY4" s="218"/>
      <c r="ARZ4" s="218"/>
      <c r="ASA4" s="218"/>
      <c r="ASB4" s="218"/>
      <c r="ASC4" s="218"/>
      <c r="ASD4" s="218"/>
      <c r="ASE4" s="218"/>
      <c r="ASF4" s="218"/>
      <c r="ASG4" s="218"/>
      <c r="ASH4" s="218"/>
      <c r="ASI4" s="218"/>
      <c r="ASJ4" s="218"/>
      <c r="ASK4" s="218"/>
      <c r="ASL4" s="218"/>
      <c r="ASM4" s="218"/>
      <c r="ASN4" s="218"/>
      <c r="ASO4" s="218"/>
      <c r="ASP4" s="218"/>
      <c r="ASQ4" s="218"/>
      <c r="ASR4" s="218"/>
      <c r="ASS4" s="218"/>
      <c r="AST4" s="218"/>
      <c r="ASU4" s="218"/>
      <c r="ASV4" s="218"/>
      <c r="ASW4" s="218"/>
      <c r="ASX4" s="218"/>
      <c r="ASY4" s="218"/>
      <c r="ASZ4" s="218"/>
      <c r="ATA4" s="218"/>
      <c r="ATB4" s="218"/>
      <c r="ATC4" s="218"/>
      <c r="ATD4" s="218"/>
      <c r="ATE4" s="218"/>
      <c r="ATF4" s="218"/>
      <c r="ATG4" s="218"/>
      <c r="ATH4" s="218"/>
      <c r="ATI4" s="218"/>
      <c r="ATJ4" s="218"/>
      <c r="ATK4" s="218"/>
      <c r="ATL4" s="218"/>
      <c r="ATM4" s="218"/>
      <c r="ATN4" s="218"/>
      <c r="ATO4" s="218"/>
      <c r="ATP4" s="218"/>
      <c r="ATQ4" s="218"/>
      <c r="ATR4" s="218"/>
      <c r="ATS4" s="218"/>
      <c r="ATT4" s="218"/>
      <c r="ATU4" s="218"/>
      <c r="ATV4" s="218"/>
      <c r="ATW4" s="218"/>
      <c r="ATX4" s="218"/>
      <c r="ATY4" s="218"/>
      <c r="ATZ4" s="218"/>
      <c r="AUA4" s="218"/>
      <c r="AUB4" s="218"/>
      <c r="AUC4" s="218"/>
      <c r="AUD4" s="218"/>
      <c r="AUE4" s="218"/>
      <c r="AUF4" s="218"/>
      <c r="AUG4" s="218"/>
      <c r="AUH4" s="218"/>
      <c r="AUI4" s="218"/>
      <c r="AUJ4" s="218"/>
      <c r="AUK4" s="218"/>
      <c r="AUL4" s="218"/>
      <c r="AUM4" s="218"/>
      <c r="AUN4" s="218"/>
      <c r="AUO4" s="218"/>
      <c r="AUP4" s="218"/>
      <c r="AUQ4" s="218"/>
      <c r="AUR4" s="218"/>
      <c r="AUS4" s="218"/>
      <c r="AUT4" s="218"/>
      <c r="AUU4" s="218"/>
      <c r="AUV4" s="218"/>
      <c r="AUW4" s="218"/>
      <c r="AUX4" s="218"/>
      <c r="AUY4" s="218"/>
      <c r="AUZ4" s="218"/>
      <c r="AVA4" s="218"/>
      <c r="AVB4" s="218"/>
      <c r="AVC4" s="218"/>
      <c r="AVD4" s="218"/>
      <c r="AVE4" s="218"/>
      <c r="AVF4" s="218"/>
      <c r="AVG4" s="218"/>
      <c r="AVH4" s="218"/>
      <c r="AVI4" s="218"/>
      <c r="AVJ4" s="218"/>
      <c r="AVK4" s="218"/>
      <c r="AVL4" s="218"/>
      <c r="AVM4" s="218"/>
      <c r="AVN4" s="218"/>
      <c r="AVO4" s="218"/>
      <c r="AVP4" s="218"/>
      <c r="AVQ4" s="218"/>
      <c r="AVR4" s="218"/>
      <c r="AVS4" s="218"/>
      <c r="AVT4" s="218"/>
      <c r="AVU4" s="218"/>
      <c r="AVV4" s="218"/>
      <c r="AVW4" s="218"/>
      <c r="AVX4" s="218"/>
      <c r="AVY4" s="218"/>
      <c r="AVZ4" s="218"/>
      <c r="AWA4" s="218"/>
      <c r="AWB4" s="218"/>
      <c r="AWC4" s="218"/>
      <c r="AWD4" s="218"/>
      <c r="AWE4" s="218"/>
      <c r="AWF4" s="218"/>
      <c r="AWG4" s="218"/>
      <c r="AWH4" s="218"/>
      <c r="AWI4" s="218"/>
      <c r="AWJ4" s="218"/>
      <c r="AWK4" s="218"/>
      <c r="AWL4" s="218"/>
      <c r="AWM4" s="218"/>
      <c r="AWN4" s="218"/>
      <c r="AWO4" s="218"/>
      <c r="AWP4" s="218"/>
      <c r="AWQ4" s="218"/>
      <c r="AWR4" s="218"/>
      <c r="AWS4" s="218"/>
      <c r="AWT4" s="218"/>
      <c r="AWU4" s="218"/>
      <c r="AWV4" s="218"/>
      <c r="AWW4" s="218"/>
      <c r="AWX4" s="218"/>
      <c r="AWY4" s="218"/>
      <c r="AWZ4" s="218"/>
      <c r="AXA4" s="218"/>
      <c r="AXB4" s="218"/>
      <c r="AXC4" s="218"/>
      <c r="AXD4" s="218"/>
      <c r="AXE4" s="218"/>
      <c r="AXF4" s="218"/>
      <c r="AXG4" s="218"/>
      <c r="AXH4" s="218"/>
      <c r="AXI4" s="218"/>
      <c r="AXJ4" s="218"/>
      <c r="AXK4" s="218"/>
      <c r="AXL4" s="218"/>
      <c r="AXM4" s="218"/>
      <c r="AXN4" s="218"/>
      <c r="AXO4" s="218"/>
      <c r="AXP4" s="218"/>
      <c r="AXQ4" s="218"/>
      <c r="AXR4" s="218"/>
      <c r="AXS4" s="218"/>
      <c r="AXT4" s="218"/>
      <c r="AXU4" s="218"/>
      <c r="AXV4" s="218"/>
      <c r="AXW4" s="218"/>
      <c r="AXX4" s="218"/>
      <c r="AXY4" s="218"/>
      <c r="AXZ4" s="218"/>
      <c r="AYA4" s="218"/>
      <c r="AYB4" s="218"/>
      <c r="AYC4" s="218"/>
      <c r="AYD4" s="218"/>
      <c r="AYE4" s="218"/>
      <c r="AYF4" s="218"/>
      <c r="AYG4" s="218"/>
      <c r="AYH4" s="218"/>
      <c r="AYI4" s="218"/>
      <c r="AYJ4" s="218"/>
      <c r="AYK4" s="218"/>
      <c r="AYL4" s="218"/>
      <c r="AYM4" s="218"/>
      <c r="AYN4" s="218"/>
      <c r="AYO4" s="218"/>
      <c r="AYP4" s="218"/>
      <c r="AYQ4" s="218"/>
      <c r="AYR4" s="218"/>
      <c r="AYS4" s="218"/>
      <c r="AYT4" s="218"/>
      <c r="AYU4" s="218"/>
      <c r="AYV4" s="218"/>
      <c r="AYW4" s="218"/>
      <c r="AYX4" s="218"/>
      <c r="AYY4" s="218"/>
      <c r="AYZ4" s="218"/>
      <c r="AZA4" s="218"/>
      <c r="AZB4" s="218"/>
      <c r="AZC4" s="218"/>
      <c r="AZD4" s="218"/>
      <c r="AZE4" s="218"/>
      <c r="AZF4" s="218"/>
      <c r="AZG4" s="218"/>
      <c r="AZH4" s="218"/>
      <c r="AZI4" s="218"/>
      <c r="AZJ4" s="218"/>
      <c r="AZK4" s="218"/>
      <c r="AZL4" s="218"/>
      <c r="AZM4" s="218"/>
      <c r="AZN4" s="218"/>
      <c r="AZO4" s="218"/>
      <c r="AZP4" s="218"/>
      <c r="AZQ4" s="218"/>
      <c r="AZR4" s="218"/>
      <c r="AZS4" s="218"/>
      <c r="AZT4" s="218"/>
      <c r="AZU4" s="218"/>
      <c r="AZV4" s="218"/>
      <c r="AZW4" s="218"/>
      <c r="AZX4" s="218"/>
      <c r="AZY4" s="218"/>
      <c r="AZZ4" s="218"/>
      <c r="BAA4" s="218"/>
      <c r="BAB4" s="218"/>
      <c r="BAC4" s="218"/>
      <c r="BAD4" s="218"/>
      <c r="BAE4" s="218"/>
      <c r="BAF4" s="218"/>
      <c r="BAG4" s="218"/>
      <c r="BAH4" s="218"/>
      <c r="BAI4" s="218"/>
      <c r="BAJ4" s="218"/>
      <c r="BAK4" s="218"/>
      <c r="BAL4" s="218"/>
      <c r="BAM4" s="218"/>
      <c r="BAN4" s="218"/>
      <c r="BAO4" s="218"/>
      <c r="BAP4" s="218"/>
      <c r="BAQ4" s="218"/>
      <c r="BAR4" s="218"/>
      <c r="BAS4" s="218"/>
      <c r="BAT4" s="218"/>
      <c r="BAU4" s="218"/>
      <c r="BAV4" s="218"/>
      <c r="BAW4" s="218"/>
      <c r="BAX4" s="218"/>
      <c r="BAY4" s="218"/>
      <c r="BAZ4" s="218"/>
      <c r="BBA4" s="218"/>
      <c r="BBB4" s="218"/>
      <c r="BBC4" s="218"/>
      <c r="BBD4" s="218"/>
      <c r="BBE4" s="218"/>
      <c r="BBF4" s="218"/>
      <c r="BBG4" s="218"/>
      <c r="BBH4" s="218"/>
      <c r="BBI4" s="218"/>
      <c r="BBJ4" s="218"/>
      <c r="BBK4" s="218"/>
      <c r="BBL4" s="218"/>
      <c r="BBM4" s="218"/>
      <c r="BBN4" s="218"/>
      <c r="BBO4" s="218"/>
      <c r="BBP4" s="218"/>
      <c r="BBQ4" s="218"/>
      <c r="BBR4" s="218"/>
      <c r="BBS4" s="218"/>
      <c r="BBT4" s="218"/>
      <c r="BBU4" s="218"/>
      <c r="BBV4" s="218"/>
      <c r="BBW4" s="218"/>
      <c r="BBX4" s="218"/>
      <c r="BBY4" s="218"/>
      <c r="BBZ4" s="218"/>
      <c r="BCA4" s="218"/>
      <c r="BCB4" s="218"/>
      <c r="BCC4" s="218"/>
      <c r="BCD4" s="218"/>
      <c r="BCE4" s="218"/>
      <c r="BCF4" s="218"/>
      <c r="BCG4" s="218"/>
      <c r="BCH4" s="218"/>
      <c r="BCI4" s="218"/>
      <c r="BCJ4" s="218"/>
      <c r="BCK4" s="218"/>
      <c r="BCL4" s="218"/>
      <c r="BCM4" s="218"/>
      <c r="BCN4" s="218"/>
      <c r="BCO4" s="218"/>
      <c r="BCP4" s="218"/>
      <c r="BCQ4" s="218"/>
      <c r="BCR4" s="218"/>
      <c r="BCS4" s="218"/>
      <c r="BCT4" s="218"/>
      <c r="BCU4" s="218"/>
      <c r="BCV4" s="218"/>
      <c r="BCW4" s="218"/>
      <c r="BCX4" s="218"/>
      <c r="BCY4" s="218"/>
      <c r="BCZ4" s="218"/>
      <c r="BDA4" s="218"/>
      <c r="BDB4" s="218"/>
      <c r="BDC4" s="218"/>
      <c r="BDD4" s="218"/>
      <c r="BDE4" s="218"/>
      <c r="BDF4" s="218"/>
      <c r="BDG4" s="218"/>
      <c r="BDH4" s="218"/>
      <c r="BDI4" s="218"/>
      <c r="BDJ4" s="218"/>
      <c r="BDK4" s="218"/>
      <c r="BDL4" s="218"/>
      <c r="BDM4" s="218"/>
      <c r="BDN4" s="218"/>
      <c r="BDO4" s="218"/>
      <c r="BDP4" s="218"/>
      <c r="BDQ4" s="218"/>
      <c r="BDR4" s="218"/>
      <c r="BDS4" s="218"/>
      <c r="BDT4" s="218"/>
      <c r="BDU4" s="218"/>
      <c r="BDV4" s="218"/>
      <c r="BDW4" s="218"/>
      <c r="BDX4" s="218"/>
      <c r="BDY4" s="218"/>
      <c r="BDZ4" s="218"/>
      <c r="BEA4" s="218"/>
      <c r="BEB4" s="218"/>
      <c r="BEC4" s="218"/>
      <c r="BED4" s="218"/>
      <c r="BEE4" s="218"/>
      <c r="BEF4" s="218"/>
      <c r="BEG4" s="218"/>
      <c r="BEH4" s="218"/>
      <c r="BEI4" s="218"/>
      <c r="BEJ4" s="218"/>
      <c r="BEK4" s="218"/>
      <c r="BEL4" s="218"/>
      <c r="BEM4" s="218"/>
      <c r="BEN4" s="218"/>
      <c r="BEO4" s="218"/>
      <c r="BEP4" s="218"/>
      <c r="BEQ4" s="218"/>
      <c r="BER4" s="218"/>
      <c r="BES4" s="218"/>
      <c r="BET4" s="218"/>
      <c r="BEU4" s="218"/>
      <c r="BEV4" s="218"/>
      <c r="BEW4" s="218"/>
      <c r="BEX4" s="218"/>
      <c r="BEY4" s="218"/>
      <c r="BEZ4" s="218"/>
      <c r="BFA4" s="218"/>
      <c r="BFB4" s="218"/>
      <c r="BFC4" s="218"/>
      <c r="BFD4" s="218"/>
      <c r="BFE4" s="218"/>
      <c r="BFF4" s="218"/>
      <c r="BFG4" s="218"/>
      <c r="BFH4" s="218"/>
      <c r="BFI4" s="218"/>
      <c r="BFJ4" s="218"/>
      <c r="BFK4" s="218"/>
      <c r="BFL4" s="218"/>
      <c r="BFM4" s="218"/>
      <c r="BFN4" s="218"/>
      <c r="BFO4" s="218"/>
      <c r="BFP4" s="218"/>
      <c r="BFQ4" s="218"/>
      <c r="BFR4" s="218"/>
      <c r="BFS4" s="218"/>
      <c r="BFT4" s="218"/>
      <c r="BFU4" s="218"/>
      <c r="BFV4" s="218"/>
      <c r="BFW4" s="218"/>
      <c r="BFX4" s="218"/>
      <c r="BFY4" s="218"/>
      <c r="BFZ4" s="218"/>
      <c r="BGA4" s="218"/>
      <c r="BGB4" s="218"/>
      <c r="BGC4" s="218"/>
      <c r="BGD4" s="218"/>
      <c r="BGE4" s="218"/>
      <c r="BGF4" s="218"/>
      <c r="BGG4" s="218"/>
      <c r="BGH4" s="218"/>
      <c r="BGI4" s="218"/>
      <c r="BGJ4" s="218"/>
      <c r="BGK4" s="218"/>
      <c r="BGL4" s="218"/>
      <c r="BGM4" s="218"/>
      <c r="BGN4" s="218"/>
      <c r="BGO4" s="218"/>
      <c r="BGP4" s="218"/>
      <c r="BGQ4" s="218"/>
      <c r="BGR4" s="218"/>
      <c r="BGS4" s="218"/>
      <c r="BGT4" s="218"/>
      <c r="BGU4" s="218"/>
      <c r="BGV4" s="218"/>
      <c r="BGW4" s="218"/>
      <c r="BGX4" s="218"/>
      <c r="BGY4" s="218"/>
      <c r="BGZ4" s="218"/>
      <c r="BHA4" s="218"/>
      <c r="BHB4" s="218"/>
      <c r="BHC4" s="218"/>
      <c r="BHD4" s="218"/>
      <c r="BHE4" s="218"/>
      <c r="BHF4" s="218"/>
      <c r="BHG4" s="218"/>
      <c r="BHH4" s="218"/>
      <c r="BHI4" s="218"/>
      <c r="BHJ4" s="218"/>
      <c r="BHK4" s="218"/>
      <c r="BHL4" s="218"/>
      <c r="BHM4" s="218"/>
      <c r="BHN4" s="218"/>
      <c r="BHO4" s="218"/>
      <c r="BHP4" s="218"/>
      <c r="BHQ4" s="218"/>
      <c r="BHR4" s="218"/>
      <c r="BHS4" s="218"/>
      <c r="BHT4" s="218"/>
      <c r="BHU4" s="218"/>
      <c r="BHV4" s="218"/>
      <c r="BHW4" s="218"/>
      <c r="BHX4" s="218"/>
      <c r="BHY4" s="218"/>
      <c r="BHZ4" s="218"/>
      <c r="BIA4" s="218"/>
      <c r="BIB4" s="218"/>
      <c r="BIC4" s="218"/>
      <c r="BID4" s="218"/>
      <c r="BIE4" s="218"/>
      <c r="BIF4" s="218"/>
      <c r="BIG4" s="218"/>
      <c r="BIH4" s="218"/>
      <c r="BII4" s="218"/>
      <c r="BIJ4" s="218"/>
      <c r="BIK4" s="218"/>
      <c r="BIL4" s="218"/>
      <c r="BIM4" s="218"/>
      <c r="BIN4" s="218"/>
      <c r="BIO4" s="218"/>
      <c r="BIP4" s="218"/>
      <c r="BIQ4" s="218"/>
      <c r="BIR4" s="218"/>
      <c r="BIS4" s="218"/>
      <c r="BIT4" s="218"/>
      <c r="BIU4" s="218"/>
      <c r="BIV4" s="218"/>
      <c r="BIW4" s="218"/>
      <c r="BIX4" s="218"/>
      <c r="BIY4" s="218"/>
      <c r="BIZ4" s="218"/>
      <c r="BJA4" s="218"/>
      <c r="BJB4" s="218"/>
      <c r="BJC4" s="218"/>
      <c r="BJD4" s="218"/>
      <c r="BJE4" s="218"/>
      <c r="BJF4" s="218"/>
      <c r="BJG4" s="218"/>
      <c r="BJH4" s="218"/>
      <c r="BJI4" s="218"/>
      <c r="BJJ4" s="218"/>
      <c r="BJK4" s="218"/>
      <c r="BJL4" s="218"/>
      <c r="BJM4" s="218"/>
      <c r="BJN4" s="218"/>
      <c r="BJO4" s="218"/>
      <c r="BJP4" s="218"/>
      <c r="BJQ4" s="218"/>
      <c r="BJR4" s="218"/>
      <c r="BJS4" s="218"/>
      <c r="BJT4" s="218"/>
      <c r="BJU4" s="218"/>
      <c r="BJV4" s="218"/>
      <c r="BJW4" s="218"/>
      <c r="BJX4" s="218"/>
      <c r="BJY4" s="218"/>
      <c r="BJZ4" s="218"/>
      <c r="BKA4" s="218"/>
      <c r="BKB4" s="218"/>
      <c r="BKC4" s="218"/>
      <c r="BKD4" s="218"/>
      <c r="BKE4" s="218"/>
      <c r="BKF4" s="218"/>
      <c r="BKG4" s="218"/>
      <c r="BKH4" s="218"/>
      <c r="BKI4" s="218"/>
      <c r="BKJ4" s="218"/>
      <c r="BKK4" s="218"/>
      <c r="BKL4" s="218"/>
      <c r="BKM4" s="218"/>
      <c r="BKN4" s="218"/>
      <c r="BKO4" s="218"/>
      <c r="BKP4" s="218"/>
      <c r="BKQ4" s="218"/>
      <c r="BKR4" s="218"/>
      <c r="BKS4" s="218"/>
      <c r="BKT4" s="218"/>
      <c r="BKU4" s="218"/>
      <c r="BKV4" s="218"/>
      <c r="BKW4" s="218"/>
      <c r="BKX4" s="218"/>
      <c r="BKY4" s="218"/>
      <c r="BKZ4" s="218"/>
      <c r="BLA4" s="218"/>
      <c r="BLB4" s="218"/>
      <c r="BLC4" s="218"/>
      <c r="BLD4" s="218"/>
      <c r="BLE4" s="218"/>
      <c r="BLF4" s="218"/>
      <c r="BLG4" s="218"/>
      <c r="BLH4" s="218"/>
      <c r="BLI4" s="218"/>
      <c r="BLJ4" s="218"/>
      <c r="BLK4" s="218"/>
      <c r="BLL4" s="218"/>
      <c r="BLM4" s="218"/>
      <c r="BLN4" s="218"/>
      <c r="BLO4" s="218"/>
      <c r="BLP4" s="218"/>
      <c r="BLQ4" s="218"/>
      <c r="BLR4" s="218"/>
      <c r="BLS4" s="218"/>
      <c r="BLT4" s="218"/>
      <c r="BLU4" s="218"/>
      <c r="BLV4" s="218"/>
      <c r="BLW4" s="218"/>
      <c r="BLX4" s="218"/>
      <c r="BLY4" s="218"/>
      <c r="BLZ4" s="218"/>
      <c r="BMA4" s="218"/>
      <c r="BMB4" s="218"/>
      <c r="BMC4" s="218"/>
      <c r="BMD4" s="218"/>
      <c r="BME4" s="218"/>
      <c r="BMF4" s="218"/>
      <c r="BMG4" s="218"/>
      <c r="BMH4" s="218"/>
      <c r="BMI4" s="218"/>
      <c r="BMJ4" s="218"/>
      <c r="BMK4" s="218"/>
      <c r="BML4" s="218"/>
      <c r="BMM4" s="218"/>
      <c r="BMN4" s="218"/>
      <c r="BMO4" s="218"/>
      <c r="BMP4" s="218"/>
      <c r="BMQ4" s="218"/>
      <c r="BMR4" s="218"/>
      <c r="BMS4" s="218"/>
      <c r="BMT4" s="218"/>
      <c r="BMU4" s="218"/>
      <c r="BMV4" s="218"/>
      <c r="BMW4" s="218"/>
      <c r="BMX4" s="218"/>
      <c r="BMY4" s="218"/>
      <c r="BMZ4" s="218"/>
      <c r="BNA4" s="218"/>
      <c r="BNB4" s="218"/>
      <c r="BNC4" s="218"/>
      <c r="BND4" s="218"/>
      <c r="BNE4" s="218"/>
      <c r="BNF4" s="218"/>
      <c r="BNG4" s="218"/>
      <c r="BNH4" s="218"/>
      <c r="BNI4" s="218"/>
      <c r="BNJ4" s="218"/>
      <c r="BNK4" s="218"/>
      <c r="BNL4" s="218"/>
      <c r="BNM4" s="218"/>
      <c r="BNN4" s="218"/>
      <c r="BNO4" s="218"/>
      <c r="BNP4" s="218"/>
      <c r="BNQ4" s="218"/>
      <c r="BNR4" s="218"/>
      <c r="BNS4" s="218"/>
      <c r="BNT4" s="218"/>
      <c r="BNU4" s="218"/>
      <c r="BNV4" s="218"/>
      <c r="BNW4" s="218"/>
      <c r="BNX4" s="218"/>
      <c r="BNY4" s="218"/>
      <c r="BNZ4" s="218"/>
      <c r="BOA4" s="218"/>
      <c r="BOB4" s="218"/>
      <c r="BOC4" s="218"/>
      <c r="BOD4" s="218"/>
      <c r="BOE4" s="218"/>
      <c r="BOF4" s="218"/>
      <c r="BOG4" s="218"/>
      <c r="BOH4" s="218"/>
      <c r="BOI4" s="218"/>
      <c r="BOJ4" s="218"/>
      <c r="BOK4" s="218"/>
      <c r="BOL4" s="218"/>
      <c r="BOM4" s="218"/>
      <c r="BON4" s="218"/>
      <c r="BOO4" s="218"/>
      <c r="BOP4" s="218"/>
      <c r="BOQ4" s="218"/>
      <c r="BOR4" s="218"/>
      <c r="BOS4" s="218"/>
      <c r="BOT4" s="218"/>
      <c r="BOU4" s="218"/>
      <c r="BOV4" s="218"/>
      <c r="BOW4" s="218"/>
      <c r="BOX4" s="218"/>
      <c r="BOY4" s="218"/>
      <c r="BOZ4" s="218"/>
      <c r="BPA4" s="218"/>
      <c r="BPB4" s="218"/>
      <c r="BPC4" s="218"/>
      <c r="BPD4" s="218"/>
      <c r="BPE4" s="218"/>
      <c r="BPF4" s="218"/>
      <c r="BPG4" s="218"/>
      <c r="BPH4" s="218"/>
      <c r="BPI4" s="218"/>
      <c r="BPJ4" s="218"/>
      <c r="BPK4" s="218"/>
      <c r="BPL4" s="218"/>
      <c r="BPM4" s="218"/>
      <c r="BPN4" s="218"/>
      <c r="BPO4" s="218"/>
      <c r="BPP4" s="218"/>
      <c r="BPQ4" s="218"/>
      <c r="BPR4" s="218"/>
      <c r="BPS4" s="218"/>
      <c r="BPT4" s="218"/>
      <c r="BPU4" s="218"/>
      <c r="BPV4" s="218"/>
      <c r="BPW4" s="218"/>
      <c r="BPX4" s="218"/>
      <c r="BPY4" s="218"/>
      <c r="BPZ4" s="218"/>
      <c r="BQA4" s="218"/>
      <c r="BQB4" s="218"/>
      <c r="BQC4" s="218"/>
      <c r="BQD4" s="218"/>
      <c r="BQE4" s="218"/>
      <c r="BQF4" s="218"/>
      <c r="BQG4" s="218"/>
      <c r="BQH4" s="218"/>
      <c r="BQI4" s="218"/>
      <c r="BQJ4" s="218"/>
      <c r="BQK4" s="218"/>
      <c r="BQL4" s="218"/>
      <c r="BQM4" s="218"/>
      <c r="BQN4" s="218"/>
      <c r="BQO4" s="218"/>
      <c r="BQP4" s="218"/>
      <c r="BQQ4" s="218"/>
      <c r="BQR4" s="218"/>
      <c r="BQS4" s="218"/>
      <c r="BQT4" s="218"/>
      <c r="BQU4" s="218"/>
      <c r="BQV4" s="218"/>
      <c r="BQW4" s="218"/>
      <c r="BQX4" s="218"/>
      <c r="BQY4" s="218"/>
      <c r="BQZ4" s="218"/>
      <c r="BRA4" s="218"/>
      <c r="BRB4" s="218"/>
      <c r="BRC4" s="218"/>
      <c r="BRD4" s="218"/>
      <c r="BRE4" s="218"/>
      <c r="BRF4" s="218"/>
      <c r="BRG4" s="218"/>
      <c r="BRH4" s="218"/>
      <c r="BRI4" s="218"/>
      <c r="BRJ4" s="218"/>
      <c r="BRK4" s="218"/>
      <c r="BRL4" s="218"/>
      <c r="BRM4" s="218"/>
      <c r="BRN4" s="218"/>
      <c r="BRO4" s="218"/>
      <c r="BRP4" s="218"/>
      <c r="BRQ4" s="218"/>
      <c r="BRR4" s="218"/>
      <c r="BRS4" s="218"/>
      <c r="BRT4" s="218"/>
      <c r="BRU4" s="218"/>
      <c r="BRV4" s="218"/>
      <c r="BRW4" s="218"/>
      <c r="BRX4" s="218"/>
      <c r="BRY4" s="218"/>
      <c r="BRZ4" s="218"/>
      <c r="BSA4" s="218"/>
      <c r="BSB4" s="218"/>
      <c r="BSC4" s="218"/>
      <c r="BSD4" s="218"/>
      <c r="BSE4" s="218"/>
      <c r="BSF4" s="218"/>
      <c r="BSG4" s="218"/>
      <c r="BSH4" s="218"/>
      <c r="BSI4" s="218"/>
      <c r="BSJ4" s="218"/>
      <c r="BSK4" s="218"/>
      <c r="BSL4" s="218"/>
      <c r="BSM4" s="218"/>
      <c r="BSN4" s="218"/>
      <c r="BSO4" s="218"/>
      <c r="BSP4" s="218"/>
      <c r="BSQ4" s="218"/>
      <c r="BSR4" s="218"/>
      <c r="BSS4" s="218"/>
      <c r="BST4" s="218"/>
      <c r="BSU4" s="218"/>
      <c r="BSV4" s="218"/>
      <c r="BSW4" s="218"/>
      <c r="BSX4" s="218"/>
      <c r="BSY4" s="218"/>
      <c r="BSZ4" s="218"/>
      <c r="BTA4" s="218"/>
      <c r="BTB4" s="218"/>
      <c r="BTC4" s="218"/>
      <c r="BTD4" s="218"/>
      <c r="BTE4" s="218"/>
      <c r="BTF4" s="218"/>
      <c r="BTG4" s="218"/>
      <c r="BTH4" s="218"/>
      <c r="BTI4" s="218"/>
      <c r="BTJ4" s="218"/>
      <c r="BTK4" s="218"/>
      <c r="BTL4" s="218"/>
      <c r="BTM4" s="218"/>
      <c r="BTN4" s="218"/>
      <c r="BTO4" s="218"/>
      <c r="BTP4" s="218"/>
      <c r="BTQ4" s="218"/>
      <c r="BTR4" s="218"/>
      <c r="BTS4" s="218"/>
      <c r="BTT4" s="218"/>
      <c r="BTU4" s="218"/>
      <c r="BTV4" s="218"/>
      <c r="BTW4" s="218"/>
      <c r="BTX4" s="218"/>
      <c r="BTY4" s="218"/>
      <c r="BTZ4" s="218"/>
      <c r="BUA4" s="218"/>
      <c r="BUB4" s="218"/>
      <c r="BUC4" s="218"/>
      <c r="BUD4" s="218"/>
      <c r="BUE4" s="218"/>
      <c r="BUF4" s="218"/>
      <c r="BUG4" s="218"/>
      <c r="BUH4" s="218"/>
      <c r="BUI4" s="218"/>
      <c r="BUJ4" s="218"/>
      <c r="BUK4" s="218"/>
      <c r="BUL4" s="218"/>
      <c r="BUM4" s="218"/>
      <c r="BUN4" s="218"/>
      <c r="BUO4" s="218"/>
      <c r="BUP4" s="218"/>
      <c r="BUQ4" s="218"/>
      <c r="BUR4" s="218"/>
      <c r="BUS4" s="218"/>
      <c r="BUT4" s="218"/>
      <c r="BUU4" s="218"/>
      <c r="BUV4" s="218"/>
      <c r="BUW4" s="218"/>
      <c r="BUX4" s="218"/>
      <c r="BUY4" s="218"/>
      <c r="BUZ4" s="218"/>
      <c r="BVA4" s="218"/>
      <c r="BVB4" s="218"/>
      <c r="BVC4" s="218"/>
      <c r="BVD4" s="218"/>
      <c r="BVE4" s="218"/>
      <c r="BVF4" s="218"/>
      <c r="BVG4" s="218"/>
      <c r="BVH4" s="218"/>
      <c r="BVI4" s="218"/>
      <c r="BVJ4" s="218"/>
      <c r="BVK4" s="218"/>
      <c r="BVL4" s="218"/>
      <c r="BVM4" s="218"/>
      <c r="BVN4" s="218"/>
      <c r="BVO4" s="218"/>
      <c r="BVP4" s="218"/>
      <c r="BVQ4" s="218"/>
      <c r="BVR4" s="218"/>
      <c r="BVS4" s="218"/>
      <c r="BVT4" s="218"/>
      <c r="BVU4" s="218"/>
      <c r="BVV4" s="218"/>
      <c r="BVW4" s="218"/>
      <c r="BVX4" s="218"/>
      <c r="BVY4" s="218"/>
      <c r="BVZ4" s="218"/>
      <c r="BWA4" s="218"/>
      <c r="BWB4" s="218"/>
      <c r="BWC4" s="218"/>
      <c r="BWD4" s="218"/>
      <c r="BWE4" s="218"/>
      <c r="BWF4" s="218"/>
      <c r="BWG4" s="218"/>
      <c r="BWH4" s="218"/>
      <c r="BWI4" s="218"/>
      <c r="BWJ4" s="218"/>
      <c r="BWK4" s="218"/>
      <c r="BWL4" s="218"/>
      <c r="BWM4" s="218"/>
      <c r="BWN4" s="218"/>
      <c r="BWO4" s="218"/>
      <c r="BWP4" s="218"/>
      <c r="BWQ4" s="218"/>
      <c r="BWR4" s="218"/>
      <c r="BWS4" s="218"/>
      <c r="BWT4" s="218"/>
      <c r="BWU4" s="218"/>
      <c r="BWV4" s="218"/>
      <c r="BWW4" s="218"/>
      <c r="BWX4" s="218"/>
      <c r="BWY4" s="218"/>
      <c r="BWZ4" s="218"/>
      <c r="BXA4" s="218"/>
      <c r="BXB4" s="218"/>
      <c r="BXC4" s="218"/>
      <c r="BXD4" s="218"/>
      <c r="BXE4" s="218"/>
      <c r="BXF4" s="218"/>
      <c r="BXG4" s="218"/>
      <c r="BXH4" s="218"/>
      <c r="BXI4" s="218"/>
      <c r="BXJ4" s="218"/>
      <c r="BXK4" s="218"/>
      <c r="BXL4" s="218"/>
      <c r="BXM4" s="218"/>
      <c r="BXN4" s="218"/>
      <c r="BXO4" s="218"/>
      <c r="BXP4" s="218"/>
      <c r="BXQ4" s="218"/>
      <c r="BXR4" s="218"/>
      <c r="BXS4" s="218"/>
      <c r="BXT4" s="218"/>
      <c r="BXU4" s="218"/>
      <c r="BXV4" s="218"/>
      <c r="BXW4" s="218"/>
      <c r="BXX4" s="218"/>
      <c r="BXY4" s="218"/>
      <c r="BXZ4" s="218"/>
      <c r="BYA4" s="218"/>
      <c r="BYB4" s="218"/>
      <c r="BYC4" s="218"/>
      <c r="BYD4" s="218"/>
      <c r="BYE4" s="218"/>
      <c r="BYF4" s="218"/>
      <c r="BYG4" s="218"/>
      <c r="BYH4" s="218"/>
      <c r="BYI4" s="218"/>
      <c r="BYJ4" s="218"/>
      <c r="BYK4" s="218"/>
      <c r="BYL4" s="218"/>
      <c r="BYM4" s="218"/>
      <c r="BYN4" s="218"/>
      <c r="BYO4" s="218"/>
      <c r="BYP4" s="218"/>
      <c r="BYQ4" s="218"/>
      <c r="BYR4" s="218"/>
      <c r="BYS4" s="218"/>
      <c r="BYT4" s="218"/>
      <c r="BYU4" s="218"/>
      <c r="BYV4" s="218"/>
      <c r="BYW4" s="218"/>
      <c r="BYX4" s="218"/>
      <c r="BYY4" s="218"/>
      <c r="BYZ4" s="218"/>
      <c r="BZA4" s="218"/>
      <c r="BZB4" s="218"/>
      <c r="BZC4" s="218"/>
      <c r="BZD4" s="218"/>
      <c r="BZE4" s="218"/>
      <c r="BZF4" s="218"/>
      <c r="BZG4" s="218"/>
      <c r="BZH4" s="218"/>
      <c r="BZI4" s="218"/>
      <c r="BZJ4" s="218"/>
      <c r="BZK4" s="218"/>
      <c r="BZL4" s="218"/>
      <c r="BZM4" s="218"/>
      <c r="BZN4" s="218"/>
      <c r="BZO4" s="218"/>
      <c r="BZP4" s="218"/>
      <c r="BZQ4" s="218"/>
      <c r="BZR4" s="218"/>
      <c r="BZS4" s="218"/>
      <c r="BZT4" s="218"/>
      <c r="BZU4" s="218"/>
      <c r="BZV4" s="218"/>
      <c r="BZW4" s="218"/>
      <c r="BZX4" s="218"/>
      <c r="BZY4" s="218"/>
      <c r="BZZ4" s="218"/>
      <c r="CAA4" s="218"/>
      <c r="CAB4" s="218"/>
      <c r="CAC4" s="218"/>
      <c r="CAD4" s="218"/>
      <c r="CAE4" s="218"/>
      <c r="CAF4" s="218"/>
      <c r="CAG4" s="218"/>
      <c r="CAH4" s="218"/>
      <c r="CAI4" s="218"/>
      <c r="CAJ4" s="218"/>
      <c r="CAK4" s="218"/>
      <c r="CAL4" s="218"/>
      <c r="CAM4" s="218"/>
      <c r="CAN4" s="218"/>
      <c r="CAO4" s="218"/>
      <c r="CAP4" s="218"/>
      <c r="CAQ4" s="218"/>
      <c r="CAR4" s="218"/>
      <c r="CAS4" s="218"/>
      <c r="CAT4" s="218"/>
      <c r="CAU4" s="218"/>
      <c r="CAV4" s="218"/>
      <c r="CAW4" s="218"/>
      <c r="CAX4" s="218"/>
      <c r="CAY4" s="218"/>
      <c r="CAZ4" s="218"/>
      <c r="CBA4" s="218"/>
      <c r="CBB4" s="218"/>
      <c r="CBC4" s="218"/>
      <c r="CBD4" s="218"/>
      <c r="CBE4" s="218"/>
      <c r="CBF4" s="218"/>
      <c r="CBG4" s="218"/>
      <c r="CBH4" s="218"/>
      <c r="CBI4" s="218"/>
      <c r="CBJ4" s="218"/>
      <c r="CBK4" s="218"/>
      <c r="CBL4" s="218"/>
      <c r="CBM4" s="218"/>
      <c r="CBN4" s="218"/>
      <c r="CBO4" s="218"/>
      <c r="CBP4" s="218"/>
      <c r="CBQ4" s="218"/>
      <c r="CBR4" s="218"/>
      <c r="CBS4" s="218"/>
      <c r="CBT4" s="218"/>
      <c r="CBU4" s="218"/>
      <c r="CBV4" s="218"/>
      <c r="CBW4" s="218"/>
      <c r="CBX4" s="218"/>
      <c r="CBY4" s="218"/>
      <c r="CBZ4" s="218"/>
      <c r="CCA4" s="218"/>
      <c r="CCB4" s="218"/>
      <c r="CCC4" s="218"/>
      <c r="CCD4" s="218"/>
      <c r="CCE4" s="218"/>
      <c r="CCF4" s="218"/>
      <c r="CCG4" s="218"/>
      <c r="CCH4" s="218"/>
      <c r="CCI4" s="218"/>
      <c r="CCJ4" s="218"/>
      <c r="CCK4" s="218"/>
      <c r="CCL4" s="218"/>
      <c r="CCM4" s="218"/>
      <c r="CCN4" s="218"/>
      <c r="CCO4" s="218"/>
      <c r="CCP4" s="218"/>
      <c r="CCQ4" s="218"/>
      <c r="CCR4" s="218"/>
      <c r="CCS4" s="218"/>
      <c r="CCT4" s="218"/>
      <c r="CCU4" s="218"/>
      <c r="CCV4" s="218"/>
      <c r="CCW4" s="218"/>
      <c r="CCX4" s="218"/>
      <c r="CCY4" s="218"/>
      <c r="CCZ4" s="218"/>
      <c r="CDA4" s="218"/>
      <c r="CDB4" s="218"/>
      <c r="CDC4" s="218"/>
      <c r="CDD4" s="218"/>
      <c r="CDE4" s="218"/>
      <c r="CDF4" s="218"/>
      <c r="CDG4" s="218"/>
      <c r="CDH4" s="218"/>
      <c r="CDI4" s="218"/>
      <c r="CDJ4" s="218"/>
      <c r="CDK4" s="218"/>
      <c r="CDL4" s="218"/>
      <c r="CDM4" s="218"/>
      <c r="CDN4" s="218"/>
      <c r="CDO4" s="218"/>
      <c r="CDP4" s="218"/>
      <c r="CDQ4" s="218"/>
      <c r="CDR4" s="218"/>
      <c r="CDS4" s="218"/>
      <c r="CDT4" s="218"/>
      <c r="CDU4" s="218"/>
      <c r="CDV4" s="218"/>
      <c r="CDW4" s="218"/>
      <c r="CDX4" s="218"/>
      <c r="CDY4" s="218"/>
      <c r="CDZ4" s="218"/>
      <c r="CEA4" s="218"/>
      <c r="CEB4" s="218"/>
      <c r="CEC4" s="218"/>
      <c r="CED4" s="218"/>
      <c r="CEE4" s="218"/>
      <c r="CEF4" s="218"/>
      <c r="CEG4" s="218"/>
      <c r="CEH4" s="218"/>
      <c r="CEI4" s="218"/>
      <c r="CEJ4" s="218"/>
      <c r="CEK4" s="218"/>
      <c r="CEL4" s="218"/>
      <c r="CEM4" s="218"/>
      <c r="CEN4" s="218"/>
      <c r="CEO4" s="218"/>
      <c r="CEP4" s="218"/>
      <c r="CEQ4" s="218"/>
      <c r="CER4" s="218"/>
      <c r="CES4" s="218"/>
      <c r="CET4" s="218"/>
      <c r="CEU4" s="218"/>
      <c r="CEV4" s="218"/>
      <c r="CEW4" s="218"/>
      <c r="CEX4" s="218"/>
      <c r="CEY4" s="218"/>
      <c r="CEZ4" s="218"/>
      <c r="CFA4" s="218"/>
      <c r="CFB4" s="218"/>
      <c r="CFC4" s="218"/>
      <c r="CFD4" s="218"/>
      <c r="CFE4" s="218"/>
      <c r="CFF4" s="218"/>
      <c r="CFG4" s="218"/>
      <c r="CFH4" s="218"/>
      <c r="CFI4" s="218"/>
      <c r="CFJ4" s="218"/>
      <c r="CFK4" s="218"/>
      <c r="CFL4" s="218"/>
      <c r="CFM4" s="218"/>
      <c r="CFN4" s="218"/>
      <c r="CFO4" s="218"/>
      <c r="CFP4" s="218"/>
      <c r="CFQ4" s="218"/>
      <c r="CFR4" s="218"/>
      <c r="CFS4" s="218"/>
      <c r="CFT4" s="218"/>
      <c r="CFU4" s="218"/>
      <c r="CFV4" s="218"/>
      <c r="CFW4" s="218"/>
      <c r="CFX4" s="218"/>
      <c r="CFY4" s="218"/>
      <c r="CFZ4" s="218"/>
      <c r="CGA4" s="218"/>
      <c r="CGB4" s="218"/>
      <c r="CGC4" s="218"/>
      <c r="CGD4" s="218"/>
      <c r="CGE4" s="218"/>
      <c r="CGF4" s="218"/>
      <c r="CGG4" s="218"/>
      <c r="CGH4" s="218"/>
      <c r="CGI4" s="218"/>
      <c r="CGJ4" s="218"/>
      <c r="CGK4" s="218"/>
      <c r="CGL4" s="218"/>
      <c r="CGM4" s="218"/>
      <c r="CGN4" s="218"/>
      <c r="CGO4" s="218"/>
      <c r="CGP4" s="218"/>
      <c r="CGQ4" s="218"/>
      <c r="CGR4" s="218"/>
      <c r="CGS4" s="218"/>
      <c r="CGT4" s="218"/>
      <c r="CGU4" s="218"/>
      <c r="CGV4" s="218"/>
      <c r="CGW4" s="218"/>
      <c r="CGX4" s="218"/>
      <c r="CGY4" s="218"/>
      <c r="CGZ4" s="218"/>
      <c r="CHA4" s="218"/>
      <c r="CHB4" s="218"/>
      <c r="CHC4" s="218"/>
      <c r="CHD4" s="218"/>
      <c r="CHE4" s="218"/>
      <c r="CHF4" s="218"/>
      <c r="CHG4" s="218"/>
      <c r="CHH4" s="218"/>
      <c r="CHI4" s="218"/>
      <c r="CHJ4" s="218"/>
      <c r="CHK4" s="218"/>
      <c r="CHL4" s="218"/>
      <c r="CHM4" s="218"/>
      <c r="CHN4" s="218"/>
      <c r="CHO4" s="218"/>
      <c r="CHP4" s="218"/>
      <c r="CHQ4" s="218"/>
      <c r="CHR4" s="218"/>
      <c r="CHS4" s="218"/>
      <c r="CHT4" s="218"/>
      <c r="CHU4" s="218"/>
      <c r="CHV4" s="218"/>
      <c r="CHW4" s="218"/>
      <c r="CHX4" s="218"/>
      <c r="CHY4" s="218"/>
      <c r="CHZ4" s="218"/>
      <c r="CIA4" s="218"/>
      <c r="CIB4" s="218"/>
      <c r="CIC4" s="218"/>
      <c r="CID4" s="218"/>
      <c r="CIE4" s="218"/>
      <c r="CIF4" s="218"/>
      <c r="CIG4" s="218"/>
      <c r="CIH4" s="218"/>
      <c r="CII4" s="218"/>
      <c r="CIJ4" s="218"/>
      <c r="CIK4" s="218"/>
      <c r="CIL4" s="218"/>
      <c r="CIM4" s="218"/>
      <c r="CIN4" s="218"/>
      <c r="CIO4" s="218"/>
      <c r="CIP4" s="218"/>
      <c r="CIQ4" s="218"/>
      <c r="CIR4" s="218"/>
      <c r="CIS4" s="218"/>
      <c r="CIT4" s="218"/>
      <c r="CIU4" s="218"/>
      <c r="CIV4" s="218"/>
      <c r="CIW4" s="218"/>
      <c r="CIX4" s="218"/>
      <c r="CIY4" s="218"/>
      <c r="CIZ4" s="218"/>
      <c r="CJA4" s="218"/>
      <c r="CJB4" s="218"/>
      <c r="CJC4" s="218"/>
      <c r="CJD4" s="218"/>
      <c r="CJE4" s="218"/>
      <c r="CJF4" s="218"/>
      <c r="CJG4" s="218"/>
      <c r="CJH4" s="218"/>
      <c r="CJI4" s="218"/>
      <c r="CJJ4" s="218"/>
      <c r="CJK4" s="218"/>
      <c r="CJL4" s="218"/>
      <c r="CJM4" s="218"/>
      <c r="CJN4" s="218"/>
      <c r="CJO4" s="218"/>
      <c r="CJP4" s="218"/>
      <c r="CJQ4" s="218"/>
      <c r="CJR4" s="218"/>
      <c r="CJS4" s="218"/>
      <c r="CJT4" s="218"/>
      <c r="CJU4" s="218"/>
      <c r="CJV4" s="218"/>
      <c r="CJW4" s="218"/>
      <c r="CJX4" s="218"/>
      <c r="CJY4" s="218"/>
      <c r="CJZ4" s="218"/>
      <c r="CKA4" s="218"/>
      <c r="CKB4" s="218"/>
      <c r="CKC4" s="218"/>
      <c r="CKD4" s="218"/>
      <c r="CKE4" s="218"/>
      <c r="CKF4" s="218"/>
      <c r="CKG4" s="218"/>
      <c r="CKH4" s="218"/>
      <c r="CKI4" s="218"/>
      <c r="CKJ4" s="218"/>
      <c r="CKK4" s="218"/>
      <c r="CKL4" s="218"/>
      <c r="CKM4" s="218"/>
      <c r="CKN4" s="218"/>
      <c r="CKO4" s="218"/>
      <c r="CKP4" s="218"/>
      <c r="CKQ4" s="218"/>
      <c r="CKR4" s="218"/>
      <c r="CKS4" s="218"/>
      <c r="CKT4" s="218"/>
      <c r="CKU4" s="218"/>
      <c r="CKV4" s="218"/>
      <c r="CKW4" s="218"/>
      <c r="CKX4" s="218"/>
      <c r="CKY4" s="218"/>
      <c r="CKZ4" s="218"/>
      <c r="CLA4" s="218"/>
      <c r="CLB4" s="218"/>
      <c r="CLC4" s="218"/>
      <c r="CLD4" s="218"/>
      <c r="CLE4" s="218"/>
      <c r="CLF4" s="218"/>
      <c r="CLG4" s="218"/>
      <c r="CLH4" s="218"/>
      <c r="CLI4" s="218"/>
      <c r="CLJ4" s="218"/>
      <c r="CLK4" s="218"/>
      <c r="CLL4" s="218"/>
      <c r="CLM4" s="218"/>
      <c r="CLN4" s="218"/>
      <c r="CLO4" s="218"/>
      <c r="CLP4" s="218"/>
      <c r="CLQ4" s="218"/>
      <c r="CLR4" s="218"/>
      <c r="CLS4" s="218"/>
      <c r="CLT4" s="218"/>
      <c r="CLU4" s="218"/>
      <c r="CLV4" s="218"/>
      <c r="CLW4" s="218"/>
      <c r="CLX4" s="218"/>
      <c r="CLY4" s="218"/>
      <c r="CLZ4" s="218"/>
      <c r="CMA4" s="218"/>
      <c r="CMB4" s="218"/>
      <c r="CMC4" s="218"/>
      <c r="CMD4" s="218"/>
      <c r="CME4" s="218"/>
      <c r="CMF4" s="218"/>
      <c r="CMG4" s="218"/>
      <c r="CMH4" s="218"/>
      <c r="CMI4" s="218"/>
      <c r="CMJ4" s="218"/>
      <c r="CMK4" s="218"/>
      <c r="CML4" s="218"/>
      <c r="CMM4" s="218"/>
      <c r="CMN4" s="218"/>
      <c r="CMO4" s="218"/>
      <c r="CMP4" s="218"/>
      <c r="CMQ4" s="218"/>
      <c r="CMR4" s="218"/>
      <c r="CMS4" s="218"/>
      <c r="CMT4" s="218"/>
      <c r="CMU4" s="218"/>
      <c r="CMV4" s="218"/>
      <c r="CMW4" s="218"/>
      <c r="CMX4" s="218"/>
      <c r="CMY4" s="218"/>
      <c r="CMZ4" s="218"/>
      <c r="CNA4" s="218"/>
      <c r="CNB4" s="218"/>
      <c r="CNC4" s="218"/>
      <c r="CND4" s="218"/>
      <c r="CNE4" s="218"/>
      <c r="CNF4" s="218"/>
      <c r="CNG4" s="218"/>
      <c r="CNH4" s="218"/>
      <c r="CNI4" s="218"/>
      <c r="CNJ4" s="218"/>
      <c r="CNK4" s="218"/>
      <c r="CNL4" s="218"/>
      <c r="CNM4" s="218"/>
      <c r="CNN4" s="218"/>
      <c r="CNO4" s="218"/>
      <c r="CNP4" s="218"/>
      <c r="CNQ4" s="218"/>
      <c r="CNR4" s="218"/>
      <c r="CNS4" s="218"/>
      <c r="CNT4" s="218"/>
      <c r="CNU4" s="218"/>
      <c r="CNV4" s="218"/>
      <c r="CNW4" s="218"/>
      <c r="CNX4" s="218"/>
      <c r="CNY4" s="218"/>
      <c r="CNZ4" s="218"/>
      <c r="COA4" s="218"/>
      <c r="COB4" s="218"/>
      <c r="COC4" s="218"/>
      <c r="COD4" s="218"/>
      <c r="COE4" s="218"/>
      <c r="COF4" s="218"/>
      <c r="COG4" s="218"/>
      <c r="COH4" s="218"/>
      <c r="COI4" s="218"/>
      <c r="COJ4" s="218"/>
      <c r="COK4" s="218"/>
      <c r="COL4" s="218"/>
      <c r="COM4" s="218"/>
      <c r="CON4" s="218"/>
      <c r="COO4" s="218"/>
      <c r="COP4" s="218"/>
      <c r="COQ4" s="218"/>
      <c r="COR4" s="218"/>
      <c r="COS4" s="218"/>
      <c r="COT4" s="218"/>
      <c r="COU4" s="218"/>
      <c r="COV4" s="218"/>
      <c r="COW4" s="218"/>
      <c r="COX4" s="218"/>
      <c r="COY4" s="218"/>
      <c r="COZ4" s="218"/>
      <c r="CPA4" s="218"/>
      <c r="CPB4" s="218"/>
      <c r="CPC4" s="218"/>
      <c r="CPD4" s="218"/>
      <c r="CPE4" s="218"/>
      <c r="CPF4" s="218"/>
      <c r="CPG4" s="218"/>
      <c r="CPH4" s="218"/>
      <c r="CPI4" s="218"/>
      <c r="CPJ4" s="218"/>
      <c r="CPK4" s="218"/>
      <c r="CPL4" s="218"/>
      <c r="CPM4" s="218"/>
      <c r="CPN4" s="218"/>
      <c r="CPO4" s="218"/>
      <c r="CPP4" s="218"/>
      <c r="CPQ4" s="218"/>
      <c r="CPR4" s="218"/>
      <c r="CPS4" s="218"/>
      <c r="CPT4" s="218"/>
      <c r="CPU4" s="218"/>
      <c r="CPV4" s="218"/>
      <c r="CPW4" s="218"/>
      <c r="CPX4" s="218"/>
      <c r="CPY4" s="218"/>
      <c r="CPZ4" s="218"/>
      <c r="CQA4" s="218"/>
      <c r="CQB4" s="218"/>
      <c r="CQC4" s="218"/>
      <c r="CQD4" s="218"/>
      <c r="CQE4" s="218"/>
      <c r="CQF4" s="218"/>
      <c r="CQG4" s="218"/>
      <c r="CQH4" s="218"/>
      <c r="CQI4" s="218"/>
      <c r="CQJ4" s="218"/>
      <c r="CQK4" s="218"/>
      <c r="CQL4" s="218"/>
      <c r="CQM4" s="218"/>
      <c r="CQN4" s="218"/>
      <c r="CQO4" s="218"/>
      <c r="CQP4" s="218"/>
      <c r="CQQ4" s="218"/>
      <c r="CQR4" s="218"/>
      <c r="CQS4" s="218"/>
      <c r="CQT4" s="218"/>
      <c r="CQU4" s="218"/>
      <c r="CQV4" s="218"/>
      <c r="CQW4" s="218"/>
      <c r="CQX4" s="218"/>
      <c r="CQY4" s="218"/>
      <c r="CQZ4" s="218"/>
      <c r="CRA4" s="218"/>
      <c r="CRB4" s="218"/>
      <c r="CRC4" s="218"/>
      <c r="CRD4" s="218"/>
      <c r="CRE4" s="218"/>
      <c r="CRF4" s="218"/>
      <c r="CRG4" s="218"/>
      <c r="CRH4" s="218"/>
      <c r="CRI4" s="218"/>
      <c r="CRJ4" s="218"/>
      <c r="CRK4" s="218"/>
      <c r="CRL4" s="218"/>
      <c r="CRM4" s="218"/>
      <c r="CRN4" s="218"/>
      <c r="CRO4" s="218"/>
      <c r="CRP4" s="218"/>
      <c r="CRQ4" s="218"/>
      <c r="CRR4" s="218"/>
      <c r="CRS4" s="218"/>
      <c r="CRT4" s="218"/>
      <c r="CRU4" s="218"/>
      <c r="CRV4" s="218"/>
      <c r="CRW4" s="218"/>
      <c r="CRX4" s="218"/>
      <c r="CRY4" s="218"/>
      <c r="CRZ4" s="218"/>
      <c r="CSA4" s="218"/>
      <c r="CSB4" s="218"/>
      <c r="CSC4" s="218"/>
      <c r="CSD4" s="218"/>
      <c r="CSE4" s="218"/>
      <c r="CSF4" s="218"/>
      <c r="CSG4" s="218"/>
      <c r="CSH4" s="218"/>
      <c r="CSI4" s="218"/>
      <c r="CSJ4" s="218"/>
      <c r="CSK4" s="218"/>
      <c r="CSL4" s="218"/>
      <c r="CSM4" s="218"/>
      <c r="CSN4" s="218"/>
      <c r="CSO4" s="218"/>
      <c r="CSP4" s="218"/>
      <c r="CSQ4" s="218"/>
      <c r="CSR4" s="218"/>
      <c r="CSS4" s="218"/>
      <c r="CST4" s="218"/>
      <c r="CSU4" s="218"/>
      <c r="CSV4" s="218"/>
      <c r="CSW4" s="218"/>
      <c r="CSX4" s="218"/>
      <c r="CSY4" s="218"/>
      <c r="CSZ4" s="218"/>
      <c r="CTA4" s="218"/>
      <c r="CTB4" s="218"/>
      <c r="CTC4" s="218"/>
      <c r="CTD4" s="218"/>
      <c r="CTE4" s="218"/>
      <c r="CTF4" s="218"/>
      <c r="CTG4" s="218"/>
      <c r="CTH4" s="218"/>
      <c r="CTI4" s="218"/>
      <c r="CTJ4" s="218"/>
      <c r="CTK4" s="218"/>
      <c r="CTL4" s="218"/>
      <c r="CTM4" s="218"/>
      <c r="CTN4" s="218"/>
      <c r="CTO4" s="218"/>
      <c r="CTP4" s="218"/>
      <c r="CTQ4" s="218"/>
      <c r="CTR4" s="218"/>
      <c r="CTS4" s="218"/>
      <c r="CTT4" s="218"/>
      <c r="CTU4" s="218"/>
      <c r="CTV4" s="218"/>
      <c r="CTW4" s="218"/>
      <c r="CTX4" s="218"/>
      <c r="CTY4" s="218"/>
      <c r="CTZ4" s="218"/>
      <c r="CUA4" s="218"/>
      <c r="CUB4" s="218"/>
      <c r="CUC4" s="218"/>
      <c r="CUD4" s="218"/>
      <c r="CUE4" s="218"/>
      <c r="CUF4" s="218"/>
      <c r="CUG4" s="218"/>
      <c r="CUH4" s="218"/>
      <c r="CUI4" s="218"/>
      <c r="CUJ4" s="218"/>
      <c r="CUK4" s="218"/>
      <c r="CUL4" s="218"/>
      <c r="CUM4" s="218"/>
      <c r="CUN4" s="218"/>
      <c r="CUO4" s="218"/>
      <c r="CUP4" s="218"/>
      <c r="CUQ4" s="218"/>
      <c r="CUR4" s="218"/>
      <c r="CUS4" s="218"/>
      <c r="CUT4" s="218"/>
      <c r="CUU4" s="218"/>
      <c r="CUV4" s="218"/>
      <c r="CUW4" s="218"/>
      <c r="CUX4" s="218"/>
      <c r="CUY4" s="218"/>
      <c r="CUZ4" s="218"/>
      <c r="CVA4" s="218"/>
      <c r="CVB4" s="218"/>
      <c r="CVC4" s="218"/>
      <c r="CVD4" s="218"/>
      <c r="CVE4" s="218"/>
      <c r="CVF4" s="218"/>
      <c r="CVG4" s="218"/>
      <c r="CVH4" s="218"/>
      <c r="CVI4" s="218"/>
      <c r="CVJ4" s="218"/>
      <c r="CVK4" s="218"/>
      <c r="CVL4" s="218"/>
      <c r="CVM4" s="218"/>
      <c r="CVN4" s="218"/>
      <c r="CVO4" s="218"/>
      <c r="CVP4" s="218"/>
      <c r="CVQ4" s="218"/>
      <c r="CVR4" s="218"/>
      <c r="CVS4" s="218"/>
      <c r="CVT4" s="218"/>
      <c r="CVU4" s="218"/>
      <c r="CVV4" s="218"/>
      <c r="CVW4" s="218"/>
      <c r="CVX4" s="218"/>
      <c r="CVY4" s="218"/>
      <c r="CVZ4" s="218"/>
      <c r="CWA4" s="218"/>
      <c r="CWB4" s="218"/>
      <c r="CWC4" s="218"/>
      <c r="CWD4" s="218"/>
      <c r="CWE4" s="218"/>
      <c r="CWF4" s="218"/>
      <c r="CWG4" s="218"/>
      <c r="CWH4" s="218"/>
      <c r="CWI4" s="218"/>
      <c r="CWJ4" s="218"/>
      <c r="CWK4" s="218"/>
      <c r="CWL4" s="218"/>
      <c r="CWM4" s="218"/>
      <c r="CWN4" s="218"/>
      <c r="CWO4" s="218"/>
      <c r="CWP4" s="218"/>
      <c r="CWQ4" s="218"/>
      <c r="CWR4" s="218"/>
      <c r="CWS4" s="218"/>
      <c r="CWT4" s="218"/>
      <c r="CWU4" s="218"/>
      <c r="CWV4" s="218"/>
      <c r="CWW4" s="218"/>
      <c r="CWX4" s="218"/>
      <c r="CWY4" s="218"/>
      <c r="CWZ4" s="218"/>
      <c r="CXA4" s="218"/>
      <c r="CXB4" s="218"/>
      <c r="CXC4" s="218"/>
      <c r="CXD4" s="218"/>
      <c r="CXE4" s="218"/>
      <c r="CXF4" s="218"/>
      <c r="CXG4" s="218"/>
      <c r="CXH4" s="218"/>
      <c r="CXI4" s="218"/>
      <c r="CXJ4" s="218"/>
      <c r="CXK4" s="218"/>
      <c r="CXL4" s="218"/>
      <c r="CXM4" s="218"/>
      <c r="CXN4" s="218"/>
      <c r="CXO4" s="218"/>
      <c r="CXP4" s="218"/>
      <c r="CXQ4" s="218"/>
      <c r="CXR4" s="218"/>
      <c r="CXS4" s="218"/>
      <c r="CXT4" s="218"/>
      <c r="CXU4" s="218"/>
      <c r="CXV4" s="218"/>
      <c r="CXW4" s="218"/>
      <c r="CXX4" s="218"/>
      <c r="CXY4" s="218"/>
      <c r="CXZ4" s="218"/>
      <c r="CYA4" s="218"/>
      <c r="CYB4" s="218"/>
      <c r="CYC4" s="218"/>
      <c r="CYD4" s="218"/>
      <c r="CYE4" s="218"/>
      <c r="CYF4" s="218"/>
      <c r="CYG4" s="218"/>
      <c r="CYH4" s="218"/>
      <c r="CYI4" s="218"/>
      <c r="CYJ4" s="218"/>
      <c r="CYK4" s="218"/>
      <c r="CYL4" s="218"/>
      <c r="CYM4" s="218"/>
      <c r="CYN4" s="218"/>
      <c r="CYO4" s="218"/>
      <c r="CYP4" s="218"/>
      <c r="CYQ4" s="218"/>
      <c r="CYR4" s="218"/>
      <c r="CYS4" s="218"/>
      <c r="CYT4" s="218"/>
      <c r="CYU4" s="218"/>
      <c r="CYV4" s="218"/>
      <c r="CYW4" s="218"/>
      <c r="CYX4" s="218"/>
      <c r="CYY4" s="218"/>
      <c r="CYZ4" s="218"/>
      <c r="CZA4" s="218"/>
      <c r="CZB4" s="218"/>
      <c r="CZC4" s="218"/>
      <c r="CZD4" s="218"/>
      <c r="CZE4" s="218"/>
      <c r="CZF4" s="218"/>
      <c r="CZG4" s="218"/>
      <c r="CZH4" s="218"/>
      <c r="CZI4" s="218"/>
      <c r="CZJ4" s="218"/>
      <c r="CZK4" s="218"/>
      <c r="CZL4" s="218"/>
      <c r="CZM4" s="218"/>
      <c r="CZN4" s="218"/>
      <c r="CZO4" s="218"/>
      <c r="CZP4" s="218"/>
      <c r="CZQ4" s="218"/>
      <c r="CZR4" s="218"/>
      <c r="CZS4" s="218"/>
      <c r="CZT4" s="218"/>
      <c r="CZU4" s="218"/>
      <c r="CZV4" s="218"/>
      <c r="CZW4" s="218"/>
      <c r="CZX4" s="218"/>
      <c r="CZY4" s="218"/>
      <c r="CZZ4" s="218"/>
      <c r="DAA4" s="218"/>
      <c r="DAB4" s="218"/>
      <c r="DAC4" s="218"/>
      <c r="DAD4" s="218"/>
      <c r="DAE4" s="218"/>
      <c r="DAF4" s="218"/>
      <c r="DAG4" s="218"/>
      <c r="DAH4" s="218"/>
      <c r="DAI4" s="218"/>
      <c r="DAJ4" s="218"/>
      <c r="DAK4" s="218"/>
      <c r="DAL4" s="218"/>
      <c r="DAM4" s="218"/>
      <c r="DAN4" s="218"/>
      <c r="DAO4" s="218"/>
      <c r="DAP4" s="218"/>
      <c r="DAQ4" s="218"/>
      <c r="DAR4" s="218"/>
      <c r="DAS4" s="218"/>
      <c r="DAT4" s="218"/>
      <c r="DAU4" s="218"/>
      <c r="DAV4" s="218"/>
      <c r="DAW4" s="218"/>
      <c r="DAX4" s="218"/>
      <c r="DAY4" s="218"/>
      <c r="DAZ4" s="218"/>
      <c r="DBA4" s="218"/>
      <c r="DBB4" s="218"/>
      <c r="DBC4" s="218"/>
      <c r="DBD4" s="218"/>
      <c r="DBE4" s="218"/>
      <c r="DBF4" s="218"/>
      <c r="DBG4" s="218"/>
      <c r="DBH4" s="218"/>
      <c r="DBI4" s="218"/>
      <c r="DBJ4" s="218"/>
      <c r="DBK4" s="218"/>
      <c r="DBL4" s="218"/>
      <c r="DBM4" s="218"/>
      <c r="DBN4" s="218"/>
      <c r="DBO4" s="218"/>
      <c r="DBP4" s="218"/>
      <c r="DBQ4" s="218"/>
      <c r="DBR4" s="218"/>
      <c r="DBS4" s="218"/>
      <c r="DBT4" s="218"/>
      <c r="DBU4" s="218"/>
      <c r="DBV4" s="218"/>
      <c r="DBW4" s="218"/>
      <c r="DBX4" s="218"/>
      <c r="DBY4" s="218"/>
      <c r="DBZ4" s="218"/>
      <c r="DCA4" s="218"/>
      <c r="DCB4" s="218"/>
      <c r="DCC4" s="218"/>
      <c r="DCD4" s="218"/>
      <c r="DCE4" s="218"/>
      <c r="DCF4" s="218"/>
      <c r="DCG4" s="218"/>
      <c r="DCH4" s="218"/>
      <c r="DCI4" s="218"/>
      <c r="DCJ4" s="218"/>
      <c r="DCK4" s="218"/>
      <c r="DCL4" s="218"/>
      <c r="DCM4" s="218"/>
      <c r="DCN4" s="218"/>
      <c r="DCO4" s="218"/>
      <c r="DCP4" s="218"/>
      <c r="DCQ4" s="218"/>
      <c r="DCR4" s="218"/>
      <c r="DCS4" s="218"/>
      <c r="DCT4" s="218"/>
      <c r="DCU4" s="218"/>
      <c r="DCV4" s="218"/>
      <c r="DCW4" s="218"/>
      <c r="DCX4" s="218"/>
      <c r="DCY4" s="218"/>
      <c r="DCZ4" s="218"/>
      <c r="DDA4" s="218"/>
      <c r="DDB4" s="218"/>
      <c r="DDC4" s="218"/>
      <c r="DDD4" s="218"/>
      <c r="DDE4" s="218"/>
      <c r="DDF4" s="218"/>
      <c r="DDG4" s="218"/>
      <c r="DDH4" s="218"/>
      <c r="DDI4" s="218"/>
      <c r="DDJ4" s="218"/>
      <c r="DDK4" s="218"/>
      <c r="DDL4" s="218"/>
      <c r="DDM4" s="218"/>
      <c r="DDN4" s="218"/>
      <c r="DDO4" s="218"/>
      <c r="DDP4" s="218"/>
      <c r="DDQ4" s="218"/>
      <c r="DDR4" s="218"/>
      <c r="DDS4" s="218"/>
      <c r="DDT4" s="218"/>
      <c r="DDU4" s="218"/>
      <c r="DDV4" s="218"/>
      <c r="DDW4" s="218"/>
      <c r="DDX4" s="218"/>
      <c r="DDY4" s="218"/>
      <c r="DDZ4" s="218"/>
      <c r="DEA4" s="218"/>
      <c r="DEB4" s="218"/>
      <c r="DEC4" s="218"/>
      <c r="DED4" s="218"/>
      <c r="DEE4" s="218"/>
      <c r="DEF4" s="218"/>
      <c r="DEG4" s="218"/>
      <c r="DEH4" s="218"/>
      <c r="DEI4" s="218"/>
      <c r="DEJ4" s="218"/>
      <c r="DEK4" s="218"/>
      <c r="DEL4" s="218"/>
      <c r="DEM4" s="218"/>
      <c r="DEN4" s="218"/>
      <c r="DEO4" s="218"/>
      <c r="DEP4" s="218"/>
      <c r="DEQ4" s="218"/>
      <c r="DER4" s="218"/>
      <c r="DES4" s="218"/>
      <c r="DET4" s="218"/>
      <c r="DEU4" s="218"/>
      <c r="DEV4" s="218"/>
      <c r="DEW4" s="218"/>
      <c r="DEX4" s="218"/>
      <c r="DEY4" s="218"/>
      <c r="DEZ4" s="218"/>
      <c r="DFA4" s="218"/>
      <c r="DFB4" s="218"/>
      <c r="DFC4" s="218"/>
      <c r="DFD4" s="218"/>
      <c r="DFE4" s="218"/>
      <c r="DFF4" s="218"/>
      <c r="DFG4" s="218"/>
      <c r="DFH4" s="218"/>
      <c r="DFI4" s="218"/>
      <c r="DFJ4" s="218"/>
      <c r="DFK4" s="218"/>
      <c r="DFL4" s="218"/>
      <c r="DFM4" s="218"/>
      <c r="DFN4" s="218"/>
      <c r="DFO4" s="218"/>
      <c r="DFP4" s="218"/>
      <c r="DFQ4" s="218"/>
      <c r="DFR4" s="218"/>
      <c r="DFS4" s="218"/>
      <c r="DFT4" s="218"/>
      <c r="DFU4" s="218"/>
      <c r="DFV4" s="218"/>
      <c r="DFW4" s="218"/>
      <c r="DFX4" s="218"/>
      <c r="DFY4" s="218"/>
      <c r="DFZ4" s="218"/>
      <c r="DGA4" s="218"/>
      <c r="DGB4" s="218"/>
      <c r="DGC4" s="218"/>
      <c r="DGD4" s="218"/>
      <c r="DGE4" s="218"/>
      <c r="DGF4" s="218"/>
      <c r="DGG4" s="218"/>
      <c r="DGH4" s="218"/>
      <c r="DGI4" s="218"/>
      <c r="DGJ4" s="218"/>
      <c r="DGK4" s="218"/>
      <c r="DGL4" s="218"/>
      <c r="DGM4" s="218"/>
      <c r="DGN4" s="218"/>
      <c r="DGO4" s="218"/>
      <c r="DGP4" s="218"/>
      <c r="DGQ4" s="218"/>
      <c r="DGR4" s="218"/>
      <c r="DGS4" s="218"/>
      <c r="DGT4" s="218"/>
      <c r="DGU4" s="218"/>
      <c r="DGV4" s="218"/>
      <c r="DGW4" s="218"/>
      <c r="DGX4" s="218"/>
      <c r="DGY4" s="218"/>
      <c r="DGZ4" s="218"/>
      <c r="DHA4" s="218"/>
      <c r="DHB4" s="218"/>
      <c r="DHC4" s="218"/>
      <c r="DHD4" s="218"/>
      <c r="DHE4" s="218"/>
      <c r="DHF4" s="218"/>
      <c r="DHG4" s="218"/>
      <c r="DHH4" s="218"/>
      <c r="DHI4" s="218"/>
      <c r="DHJ4" s="218"/>
      <c r="DHK4" s="218"/>
      <c r="DHL4" s="218"/>
      <c r="DHM4" s="218"/>
      <c r="DHN4" s="218"/>
      <c r="DHO4" s="218"/>
      <c r="DHP4" s="218"/>
      <c r="DHQ4" s="218"/>
      <c r="DHR4" s="218"/>
      <c r="DHS4" s="218"/>
      <c r="DHT4" s="218"/>
      <c r="DHU4" s="218"/>
      <c r="DHV4" s="218"/>
      <c r="DHW4" s="218"/>
      <c r="DHX4" s="218"/>
      <c r="DHY4" s="218"/>
      <c r="DHZ4" s="218"/>
      <c r="DIA4" s="218"/>
      <c r="DIB4" s="218"/>
      <c r="DIC4" s="218"/>
      <c r="DID4" s="218"/>
      <c r="DIE4" s="218"/>
      <c r="DIF4" s="218"/>
      <c r="DIG4" s="218"/>
      <c r="DIH4" s="218"/>
      <c r="DII4" s="218"/>
      <c r="DIJ4" s="218"/>
      <c r="DIK4" s="218"/>
      <c r="DIL4" s="218"/>
      <c r="DIM4" s="218"/>
      <c r="DIN4" s="218"/>
      <c r="DIO4" s="218"/>
      <c r="DIP4" s="218"/>
      <c r="DIQ4" s="218"/>
      <c r="DIR4" s="218"/>
      <c r="DIS4" s="218"/>
      <c r="DIT4" s="218"/>
      <c r="DIU4" s="218"/>
      <c r="DIV4" s="218"/>
      <c r="DIW4" s="218"/>
      <c r="DIX4" s="218"/>
      <c r="DIY4" s="218"/>
      <c r="DIZ4" s="218"/>
      <c r="DJA4" s="218"/>
      <c r="DJB4" s="218"/>
      <c r="DJC4" s="218"/>
      <c r="DJD4" s="218"/>
      <c r="DJE4" s="218"/>
      <c r="DJF4" s="218"/>
      <c r="DJG4" s="218"/>
      <c r="DJH4" s="218"/>
      <c r="DJI4" s="218"/>
      <c r="DJJ4" s="218"/>
      <c r="DJK4" s="218"/>
      <c r="DJL4" s="218"/>
      <c r="DJM4" s="218"/>
      <c r="DJN4" s="218"/>
      <c r="DJO4" s="218"/>
      <c r="DJP4" s="218"/>
      <c r="DJQ4" s="218"/>
      <c r="DJR4" s="218"/>
      <c r="DJS4" s="218"/>
      <c r="DJT4" s="218"/>
      <c r="DJU4" s="218"/>
      <c r="DJV4" s="218"/>
      <c r="DJW4" s="218"/>
      <c r="DJX4" s="218"/>
      <c r="DJY4" s="218"/>
      <c r="DJZ4" s="218"/>
      <c r="DKA4" s="218"/>
      <c r="DKB4" s="218"/>
      <c r="DKC4" s="218"/>
      <c r="DKD4" s="218"/>
      <c r="DKE4" s="218"/>
      <c r="DKF4" s="218"/>
      <c r="DKG4" s="218"/>
      <c r="DKH4" s="218"/>
      <c r="DKI4" s="218"/>
      <c r="DKJ4" s="218"/>
      <c r="DKK4" s="218"/>
      <c r="DKL4" s="218"/>
      <c r="DKM4" s="218"/>
      <c r="DKN4" s="218"/>
      <c r="DKO4" s="218"/>
      <c r="DKP4" s="218"/>
      <c r="DKQ4" s="218"/>
      <c r="DKR4" s="218"/>
      <c r="DKS4" s="218"/>
      <c r="DKT4" s="218"/>
      <c r="DKU4" s="218"/>
      <c r="DKV4" s="218"/>
      <c r="DKW4" s="218"/>
      <c r="DKX4" s="218"/>
      <c r="DKY4" s="218"/>
      <c r="DKZ4" s="218"/>
      <c r="DLA4" s="218"/>
      <c r="DLB4" s="218"/>
      <c r="DLC4" s="218"/>
      <c r="DLD4" s="218"/>
      <c r="DLE4" s="218"/>
      <c r="DLF4" s="218"/>
      <c r="DLG4" s="218"/>
      <c r="DLH4" s="218"/>
      <c r="DLI4" s="218"/>
      <c r="DLJ4" s="218"/>
      <c r="DLK4" s="218"/>
      <c r="DLL4" s="218"/>
      <c r="DLM4" s="218"/>
      <c r="DLN4" s="218"/>
      <c r="DLO4" s="218"/>
      <c r="DLP4" s="218"/>
      <c r="DLQ4" s="218"/>
      <c r="DLR4" s="218"/>
      <c r="DLS4" s="218"/>
      <c r="DLT4" s="218"/>
      <c r="DLU4" s="218"/>
      <c r="DLV4" s="218"/>
      <c r="DLW4" s="218"/>
      <c r="DLX4" s="218"/>
      <c r="DLY4" s="218"/>
      <c r="DLZ4" s="218"/>
      <c r="DMA4" s="218"/>
      <c r="DMB4" s="218"/>
      <c r="DMC4" s="218"/>
      <c r="DMD4" s="218"/>
      <c r="DME4" s="218"/>
      <c r="DMF4" s="218"/>
      <c r="DMG4" s="218"/>
      <c r="DMH4" s="218"/>
      <c r="DMI4" s="218"/>
      <c r="DMJ4" s="218"/>
      <c r="DMK4" s="218"/>
      <c r="DML4" s="218"/>
      <c r="DMM4" s="218"/>
      <c r="DMN4" s="218"/>
      <c r="DMO4" s="218"/>
      <c r="DMP4" s="218"/>
      <c r="DMQ4" s="218"/>
      <c r="DMR4" s="218"/>
      <c r="DMS4" s="218"/>
      <c r="DMT4" s="218"/>
      <c r="DMU4" s="218"/>
      <c r="DMV4" s="218"/>
      <c r="DMW4" s="218"/>
      <c r="DMX4" s="218"/>
      <c r="DMY4" s="218"/>
      <c r="DMZ4" s="218"/>
      <c r="DNA4" s="218"/>
      <c r="DNB4" s="218"/>
      <c r="DNC4" s="218"/>
      <c r="DND4" s="218"/>
      <c r="DNE4" s="218"/>
      <c r="DNF4" s="218"/>
      <c r="DNG4" s="218"/>
      <c r="DNH4" s="218"/>
      <c r="DNI4" s="218"/>
      <c r="DNJ4" s="218"/>
      <c r="DNK4" s="218"/>
      <c r="DNL4" s="218"/>
      <c r="DNM4" s="218"/>
      <c r="DNN4" s="218"/>
      <c r="DNO4" s="218"/>
      <c r="DNP4" s="218"/>
      <c r="DNQ4" s="218"/>
      <c r="DNR4" s="218"/>
      <c r="DNS4" s="218"/>
      <c r="DNT4" s="218"/>
      <c r="DNU4" s="218"/>
      <c r="DNV4" s="218"/>
      <c r="DNW4" s="218"/>
      <c r="DNX4" s="218"/>
      <c r="DNY4" s="218"/>
      <c r="DNZ4" s="218"/>
      <c r="DOA4" s="218"/>
      <c r="DOB4" s="218"/>
      <c r="DOC4" s="218"/>
      <c r="DOD4" s="218"/>
      <c r="DOE4" s="218"/>
      <c r="DOF4" s="218"/>
      <c r="DOG4" s="218"/>
      <c r="DOH4" s="218"/>
      <c r="DOI4" s="218"/>
      <c r="DOJ4" s="218"/>
      <c r="DOK4" s="218"/>
      <c r="DOL4" s="218"/>
      <c r="DOM4" s="218"/>
      <c r="DON4" s="218"/>
      <c r="DOO4" s="218"/>
      <c r="DOP4" s="218"/>
      <c r="DOQ4" s="218"/>
      <c r="DOR4" s="218"/>
      <c r="DOS4" s="218"/>
      <c r="DOT4" s="218"/>
      <c r="DOU4" s="218"/>
      <c r="DOV4" s="218"/>
      <c r="DOW4" s="218"/>
      <c r="DOX4" s="218"/>
      <c r="DOY4" s="218"/>
      <c r="DOZ4" s="218"/>
      <c r="DPA4" s="218"/>
      <c r="DPB4" s="218"/>
      <c r="DPC4" s="218"/>
      <c r="DPD4" s="218"/>
      <c r="DPE4" s="218"/>
      <c r="DPF4" s="218"/>
      <c r="DPG4" s="218"/>
      <c r="DPH4" s="218"/>
      <c r="DPI4" s="218"/>
      <c r="DPJ4" s="218"/>
      <c r="DPK4" s="218"/>
      <c r="DPL4" s="218"/>
      <c r="DPM4" s="218"/>
      <c r="DPN4" s="218"/>
      <c r="DPO4" s="218"/>
      <c r="DPP4" s="218"/>
      <c r="DPQ4" s="218"/>
      <c r="DPR4" s="218"/>
      <c r="DPS4" s="218"/>
      <c r="DPT4" s="218"/>
      <c r="DPU4" s="218"/>
      <c r="DPV4" s="218"/>
      <c r="DPW4" s="218"/>
      <c r="DPX4" s="218"/>
      <c r="DPY4" s="218"/>
      <c r="DPZ4" s="218"/>
      <c r="DQA4" s="218"/>
      <c r="DQB4" s="218"/>
      <c r="DQC4" s="218"/>
      <c r="DQD4" s="218"/>
      <c r="DQE4" s="218"/>
      <c r="DQF4" s="218"/>
      <c r="DQG4" s="218"/>
      <c r="DQH4" s="218"/>
      <c r="DQI4" s="218"/>
      <c r="DQJ4" s="218"/>
      <c r="DQK4" s="218"/>
      <c r="DQL4" s="218"/>
      <c r="DQM4" s="218"/>
      <c r="DQN4" s="218"/>
      <c r="DQO4" s="218"/>
      <c r="DQP4" s="218"/>
      <c r="DQQ4" s="218"/>
      <c r="DQR4" s="218"/>
      <c r="DQS4" s="218"/>
      <c r="DQT4" s="218"/>
      <c r="DQU4" s="218"/>
      <c r="DQV4" s="218"/>
      <c r="DQW4" s="218"/>
      <c r="DQX4" s="218"/>
      <c r="DQY4" s="218"/>
      <c r="DQZ4" s="218"/>
      <c r="DRA4" s="218"/>
      <c r="DRB4" s="218"/>
      <c r="DRC4" s="218"/>
      <c r="DRD4" s="218"/>
      <c r="DRE4" s="218"/>
      <c r="DRF4" s="218"/>
      <c r="DRG4" s="218"/>
      <c r="DRH4" s="218"/>
      <c r="DRI4" s="218"/>
      <c r="DRJ4" s="218"/>
      <c r="DRK4" s="218"/>
      <c r="DRL4" s="218"/>
      <c r="DRM4" s="218"/>
      <c r="DRN4" s="218"/>
      <c r="DRO4" s="218"/>
      <c r="DRP4" s="218"/>
      <c r="DRQ4" s="218"/>
      <c r="DRR4" s="218"/>
      <c r="DRS4" s="218"/>
      <c r="DRT4" s="218"/>
      <c r="DRU4" s="218"/>
      <c r="DRV4" s="218"/>
      <c r="DRW4" s="218"/>
      <c r="DRX4" s="218"/>
      <c r="DRY4" s="218"/>
      <c r="DRZ4" s="218"/>
      <c r="DSA4" s="218"/>
      <c r="DSB4" s="218"/>
      <c r="DSC4" s="218"/>
      <c r="DSD4" s="218"/>
      <c r="DSE4" s="218"/>
      <c r="DSF4" s="218"/>
      <c r="DSG4" s="218"/>
      <c r="DSH4" s="218"/>
      <c r="DSI4" s="218"/>
      <c r="DSJ4" s="218"/>
      <c r="DSK4" s="218"/>
      <c r="DSL4" s="218"/>
      <c r="DSM4" s="218"/>
      <c r="DSN4" s="218"/>
      <c r="DSO4" s="218"/>
      <c r="DSP4" s="218"/>
      <c r="DSQ4" s="218"/>
      <c r="DSR4" s="218"/>
      <c r="DSS4" s="218"/>
      <c r="DST4" s="218"/>
      <c r="DSU4" s="218"/>
      <c r="DSV4" s="218"/>
      <c r="DSW4" s="218"/>
      <c r="DSX4" s="218"/>
      <c r="DSY4" s="218"/>
      <c r="DSZ4" s="218"/>
      <c r="DTA4" s="218"/>
      <c r="DTB4" s="218"/>
      <c r="DTC4" s="218"/>
      <c r="DTD4" s="218"/>
      <c r="DTE4" s="218"/>
      <c r="DTF4" s="218"/>
      <c r="DTG4" s="218"/>
      <c r="DTH4" s="218"/>
      <c r="DTI4" s="218"/>
      <c r="DTJ4" s="218"/>
      <c r="DTK4" s="218"/>
      <c r="DTL4" s="218"/>
      <c r="DTM4" s="218"/>
      <c r="DTN4" s="218"/>
      <c r="DTO4" s="218"/>
      <c r="DTP4" s="218"/>
      <c r="DTQ4" s="218"/>
      <c r="DTR4" s="218"/>
      <c r="DTS4" s="218"/>
      <c r="DTT4" s="218"/>
      <c r="DTU4" s="218"/>
      <c r="DTV4" s="218"/>
      <c r="DTW4" s="218"/>
      <c r="DTX4" s="218"/>
      <c r="DTY4" s="218"/>
      <c r="DTZ4" s="218"/>
      <c r="DUA4" s="218"/>
      <c r="DUB4" s="218"/>
      <c r="DUC4" s="218"/>
      <c r="DUD4" s="218"/>
      <c r="DUE4" s="218"/>
      <c r="DUF4" s="218"/>
      <c r="DUG4" s="218"/>
      <c r="DUH4" s="218"/>
      <c r="DUI4" s="218"/>
      <c r="DUJ4" s="218"/>
      <c r="DUK4" s="218"/>
      <c r="DUL4" s="218"/>
      <c r="DUM4" s="218"/>
      <c r="DUN4" s="218"/>
      <c r="DUO4" s="218"/>
      <c r="DUP4" s="218"/>
      <c r="DUQ4" s="218"/>
      <c r="DUR4" s="218"/>
      <c r="DUS4" s="218"/>
      <c r="DUT4" s="218"/>
      <c r="DUU4" s="218"/>
      <c r="DUV4" s="218"/>
      <c r="DUW4" s="218"/>
      <c r="DUX4" s="218"/>
      <c r="DUY4" s="218"/>
      <c r="DUZ4" s="218"/>
      <c r="DVA4" s="218"/>
      <c r="DVB4" s="218"/>
      <c r="DVC4" s="218"/>
      <c r="DVD4" s="218"/>
      <c r="DVE4" s="218"/>
      <c r="DVF4" s="218"/>
      <c r="DVG4" s="218"/>
      <c r="DVH4" s="218"/>
      <c r="DVI4" s="218"/>
      <c r="DVJ4" s="218"/>
      <c r="DVK4" s="218"/>
      <c r="DVL4" s="218"/>
      <c r="DVM4" s="218"/>
      <c r="DVN4" s="218"/>
      <c r="DVO4" s="218"/>
      <c r="DVP4" s="218"/>
      <c r="DVQ4" s="218"/>
      <c r="DVR4" s="218"/>
      <c r="DVS4" s="218"/>
      <c r="DVT4" s="218"/>
      <c r="DVU4" s="218"/>
      <c r="DVV4" s="218"/>
      <c r="DVW4" s="218"/>
      <c r="DVX4" s="218"/>
      <c r="DVY4" s="218"/>
      <c r="DVZ4" s="218"/>
      <c r="DWA4" s="218"/>
      <c r="DWB4" s="218"/>
      <c r="DWC4" s="218"/>
      <c r="DWD4" s="218"/>
      <c r="DWE4" s="218"/>
      <c r="DWF4" s="218"/>
      <c r="DWG4" s="218"/>
      <c r="DWH4" s="218"/>
      <c r="DWI4" s="218"/>
      <c r="DWJ4" s="218"/>
      <c r="DWK4" s="218"/>
      <c r="DWL4" s="218"/>
      <c r="DWM4" s="218"/>
      <c r="DWN4" s="218"/>
      <c r="DWO4" s="218"/>
      <c r="DWP4" s="218"/>
      <c r="DWQ4" s="218"/>
      <c r="DWR4" s="218"/>
      <c r="DWS4" s="218"/>
      <c r="DWT4" s="218"/>
      <c r="DWU4" s="218"/>
      <c r="DWV4" s="218"/>
      <c r="DWW4" s="218"/>
      <c r="DWX4" s="218"/>
      <c r="DWY4" s="218"/>
      <c r="DWZ4" s="218"/>
      <c r="DXA4" s="218"/>
      <c r="DXB4" s="218"/>
      <c r="DXC4" s="218"/>
      <c r="DXD4" s="218"/>
      <c r="DXE4" s="218"/>
      <c r="DXF4" s="218"/>
      <c r="DXG4" s="218"/>
      <c r="DXH4" s="218"/>
      <c r="DXI4" s="218"/>
      <c r="DXJ4" s="218"/>
      <c r="DXK4" s="218"/>
      <c r="DXL4" s="218"/>
      <c r="DXM4" s="218"/>
      <c r="DXN4" s="218"/>
      <c r="DXO4" s="218"/>
      <c r="DXP4" s="218"/>
      <c r="DXQ4" s="218"/>
      <c r="DXR4" s="218"/>
      <c r="DXS4" s="218"/>
      <c r="DXT4" s="218"/>
      <c r="DXU4" s="218"/>
      <c r="DXV4" s="218"/>
      <c r="DXW4" s="218"/>
      <c r="DXX4" s="218"/>
      <c r="DXY4" s="218"/>
      <c r="DXZ4" s="218"/>
      <c r="DYA4" s="218"/>
      <c r="DYB4" s="218"/>
      <c r="DYC4" s="218"/>
      <c r="DYD4" s="218"/>
      <c r="DYE4" s="218"/>
      <c r="DYF4" s="218"/>
      <c r="DYG4" s="218"/>
      <c r="DYH4" s="218"/>
      <c r="DYI4" s="218"/>
      <c r="DYJ4" s="218"/>
      <c r="DYK4" s="218"/>
      <c r="DYL4" s="218"/>
      <c r="DYM4" s="218"/>
      <c r="DYN4" s="218"/>
      <c r="DYO4" s="218"/>
      <c r="DYP4" s="218"/>
      <c r="DYQ4" s="218"/>
      <c r="DYR4" s="218"/>
      <c r="DYS4" s="218"/>
      <c r="DYT4" s="218"/>
      <c r="DYU4" s="218"/>
      <c r="DYV4" s="218"/>
      <c r="DYW4" s="218"/>
      <c r="DYX4" s="218"/>
      <c r="DYY4" s="218"/>
      <c r="DYZ4" s="218"/>
      <c r="DZA4" s="218"/>
      <c r="DZB4" s="218"/>
      <c r="DZC4" s="218"/>
      <c r="DZD4" s="218"/>
      <c r="DZE4" s="218"/>
      <c r="DZF4" s="218"/>
      <c r="DZG4" s="218"/>
      <c r="DZH4" s="218"/>
      <c r="DZI4" s="218"/>
      <c r="DZJ4" s="218"/>
      <c r="DZK4" s="218"/>
      <c r="DZL4" s="218"/>
      <c r="DZM4" s="218"/>
      <c r="DZN4" s="218"/>
      <c r="DZO4" s="218"/>
      <c r="DZP4" s="218"/>
      <c r="DZQ4" s="218"/>
      <c r="DZR4" s="218"/>
      <c r="DZS4" s="218"/>
      <c r="DZT4" s="218"/>
      <c r="DZU4" s="218"/>
      <c r="DZV4" s="218"/>
      <c r="DZW4" s="218"/>
      <c r="DZX4" s="218"/>
      <c r="DZY4" s="218"/>
      <c r="DZZ4" s="218"/>
      <c r="EAA4" s="218"/>
      <c r="EAB4" s="218"/>
      <c r="EAC4" s="218"/>
      <c r="EAD4" s="218"/>
      <c r="EAE4" s="218"/>
      <c r="EAF4" s="218"/>
      <c r="EAG4" s="218"/>
      <c r="EAH4" s="218"/>
      <c r="EAI4" s="218"/>
      <c r="EAJ4" s="218"/>
      <c r="EAK4" s="218"/>
      <c r="EAL4" s="218"/>
      <c r="EAM4" s="218"/>
      <c r="EAN4" s="218"/>
      <c r="EAO4" s="218"/>
      <c r="EAP4" s="218"/>
      <c r="EAQ4" s="218"/>
      <c r="EAR4" s="218"/>
      <c r="EAS4" s="218"/>
      <c r="EAT4" s="218"/>
      <c r="EAU4" s="218"/>
      <c r="EAV4" s="218"/>
      <c r="EAW4" s="218"/>
      <c r="EAX4" s="218"/>
      <c r="EAY4" s="218"/>
      <c r="EAZ4" s="218"/>
      <c r="EBA4" s="218"/>
      <c r="EBB4" s="218"/>
      <c r="EBC4" s="218"/>
      <c r="EBD4" s="218"/>
      <c r="EBE4" s="218"/>
      <c r="EBF4" s="218"/>
      <c r="EBG4" s="218"/>
      <c r="EBH4" s="218"/>
      <c r="EBI4" s="218"/>
      <c r="EBJ4" s="218"/>
      <c r="EBK4" s="218"/>
      <c r="EBL4" s="218"/>
      <c r="EBM4" s="218"/>
      <c r="EBN4" s="218"/>
      <c r="EBO4" s="218"/>
      <c r="EBP4" s="218"/>
      <c r="EBQ4" s="218"/>
      <c r="EBR4" s="218"/>
      <c r="EBS4" s="218"/>
      <c r="EBT4" s="218"/>
      <c r="EBU4" s="218"/>
      <c r="EBV4" s="218"/>
      <c r="EBW4" s="218"/>
      <c r="EBX4" s="218"/>
      <c r="EBY4" s="218"/>
      <c r="EBZ4" s="218"/>
      <c r="ECA4" s="218"/>
      <c r="ECB4" s="218"/>
      <c r="ECC4" s="218"/>
      <c r="ECD4" s="218"/>
      <c r="ECE4" s="218"/>
      <c r="ECF4" s="218"/>
      <c r="ECG4" s="218"/>
      <c r="ECH4" s="218"/>
      <c r="ECI4" s="218"/>
      <c r="ECJ4" s="218"/>
      <c r="ECK4" s="218"/>
      <c r="ECL4" s="218"/>
      <c r="ECM4" s="218"/>
      <c r="ECN4" s="218"/>
      <c r="ECO4" s="218"/>
      <c r="ECP4" s="218"/>
      <c r="ECQ4" s="218"/>
      <c r="ECR4" s="218"/>
      <c r="ECS4" s="218"/>
      <c r="ECT4" s="218"/>
      <c r="ECU4" s="218"/>
      <c r="ECV4" s="218"/>
      <c r="ECW4" s="218"/>
      <c r="ECX4" s="218"/>
      <c r="ECY4" s="218"/>
      <c r="ECZ4" s="218"/>
      <c r="EDA4" s="218"/>
      <c r="EDB4" s="218"/>
      <c r="EDC4" s="218"/>
      <c r="EDD4" s="218"/>
      <c r="EDE4" s="218"/>
      <c r="EDF4" s="218"/>
      <c r="EDG4" s="218"/>
      <c r="EDH4" s="218"/>
      <c r="EDI4" s="218"/>
      <c r="EDJ4" s="218"/>
      <c r="EDK4" s="218"/>
      <c r="EDL4" s="218"/>
      <c r="EDM4" s="218"/>
      <c r="EDN4" s="218"/>
      <c r="EDO4" s="218"/>
      <c r="EDP4" s="218"/>
      <c r="EDQ4" s="218"/>
      <c r="EDR4" s="218"/>
      <c r="EDS4" s="218"/>
      <c r="EDT4" s="218"/>
      <c r="EDU4" s="218"/>
      <c r="EDV4" s="218"/>
      <c r="EDW4" s="218"/>
      <c r="EDX4" s="218"/>
      <c r="EDY4" s="218"/>
      <c r="EDZ4" s="218"/>
      <c r="EEA4" s="218"/>
      <c r="EEB4" s="218"/>
      <c r="EEC4" s="218"/>
      <c r="EED4" s="218"/>
      <c r="EEE4" s="218"/>
      <c r="EEF4" s="218"/>
      <c r="EEG4" s="218"/>
      <c r="EEH4" s="218"/>
      <c r="EEI4" s="218"/>
      <c r="EEJ4" s="218"/>
      <c r="EEK4" s="218"/>
      <c r="EEL4" s="218"/>
      <c r="EEM4" s="218"/>
      <c r="EEN4" s="218"/>
      <c r="EEO4" s="218"/>
      <c r="EEP4" s="218"/>
      <c r="EEQ4" s="218"/>
      <c r="EER4" s="218"/>
      <c r="EES4" s="218"/>
      <c r="EET4" s="218"/>
      <c r="EEU4" s="218"/>
      <c r="EEV4" s="218"/>
      <c r="EEW4" s="218"/>
      <c r="EEX4" s="218"/>
      <c r="EEY4" s="218"/>
      <c r="EEZ4" s="218"/>
      <c r="EFA4" s="218"/>
      <c r="EFB4" s="218"/>
      <c r="EFC4" s="218"/>
      <c r="EFD4" s="218"/>
      <c r="EFE4" s="218"/>
      <c r="EFF4" s="218"/>
      <c r="EFG4" s="218"/>
      <c r="EFH4" s="218"/>
      <c r="EFI4" s="218"/>
      <c r="EFJ4" s="218"/>
      <c r="EFK4" s="218"/>
      <c r="EFL4" s="218"/>
      <c r="EFM4" s="218"/>
      <c r="EFN4" s="218"/>
      <c r="EFO4" s="218"/>
      <c r="EFP4" s="218"/>
      <c r="EFQ4" s="218"/>
      <c r="EFR4" s="218"/>
      <c r="EFS4" s="218"/>
      <c r="EFT4" s="218"/>
      <c r="EFU4" s="218"/>
      <c r="EFV4" s="218"/>
      <c r="EFW4" s="218"/>
      <c r="EFX4" s="218"/>
      <c r="EFY4" s="218"/>
      <c r="EFZ4" s="218"/>
      <c r="EGA4" s="218"/>
      <c r="EGB4" s="218"/>
      <c r="EGC4" s="218"/>
      <c r="EGD4" s="218"/>
      <c r="EGE4" s="218"/>
      <c r="EGF4" s="218"/>
      <c r="EGG4" s="218"/>
      <c r="EGH4" s="218"/>
      <c r="EGI4" s="218"/>
      <c r="EGJ4" s="218"/>
      <c r="EGK4" s="218"/>
      <c r="EGL4" s="218"/>
      <c r="EGM4" s="218"/>
      <c r="EGN4" s="218"/>
      <c r="EGO4" s="218"/>
      <c r="EGP4" s="218"/>
      <c r="EGQ4" s="218"/>
      <c r="EGR4" s="218"/>
      <c r="EGS4" s="218"/>
      <c r="EGT4" s="218"/>
      <c r="EGU4" s="218"/>
      <c r="EGV4" s="218"/>
      <c r="EGW4" s="218"/>
      <c r="EGX4" s="218"/>
      <c r="EGY4" s="218"/>
      <c r="EGZ4" s="218"/>
      <c r="EHA4" s="218"/>
      <c r="EHB4" s="218"/>
      <c r="EHC4" s="218"/>
      <c r="EHD4" s="218"/>
      <c r="EHE4" s="218"/>
      <c r="EHF4" s="218"/>
      <c r="EHG4" s="218"/>
      <c r="EHH4" s="218"/>
      <c r="EHI4" s="218"/>
      <c r="EHJ4" s="218"/>
      <c r="EHK4" s="218"/>
      <c r="EHL4" s="218"/>
      <c r="EHM4" s="218"/>
      <c r="EHN4" s="218"/>
      <c r="EHO4" s="218"/>
      <c r="EHP4" s="218"/>
      <c r="EHQ4" s="218"/>
      <c r="EHR4" s="218"/>
      <c r="EHS4" s="218"/>
      <c r="EHT4" s="218"/>
      <c r="EHU4" s="218"/>
      <c r="EHV4" s="218"/>
      <c r="EHW4" s="218"/>
      <c r="EHX4" s="218"/>
      <c r="EHY4" s="218"/>
      <c r="EHZ4" s="218"/>
      <c r="EIA4" s="218"/>
      <c r="EIB4" s="218"/>
      <c r="EIC4" s="218"/>
      <c r="EID4" s="218"/>
      <c r="EIE4" s="218"/>
      <c r="EIF4" s="218"/>
      <c r="EIG4" s="218"/>
      <c r="EIH4" s="218"/>
      <c r="EII4" s="218"/>
      <c r="EIJ4" s="218"/>
      <c r="EIK4" s="218"/>
      <c r="EIL4" s="218"/>
      <c r="EIM4" s="218"/>
      <c r="EIN4" s="218"/>
      <c r="EIO4" s="218"/>
      <c r="EIP4" s="218"/>
      <c r="EIQ4" s="218"/>
      <c r="EIR4" s="218"/>
      <c r="EIS4" s="218"/>
      <c r="EIT4" s="218"/>
      <c r="EIU4" s="218"/>
      <c r="EIV4" s="218"/>
      <c r="EIW4" s="218"/>
      <c r="EIX4" s="218"/>
      <c r="EIY4" s="218"/>
      <c r="EIZ4" s="218"/>
      <c r="EJA4" s="218"/>
      <c r="EJB4" s="218"/>
      <c r="EJC4" s="218"/>
      <c r="EJD4" s="218"/>
      <c r="EJE4" s="218"/>
      <c r="EJF4" s="218"/>
      <c r="EJG4" s="218"/>
      <c r="EJH4" s="218"/>
      <c r="EJI4" s="218"/>
      <c r="EJJ4" s="218"/>
      <c r="EJK4" s="218"/>
      <c r="EJL4" s="218"/>
      <c r="EJM4" s="218"/>
      <c r="EJN4" s="218"/>
      <c r="EJO4" s="218"/>
      <c r="EJP4" s="218"/>
      <c r="EJQ4" s="218"/>
      <c r="EJR4" s="218"/>
      <c r="EJS4" s="218"/>
      <c r="EJT4" s="218"/>
      <c r="EJU4" s="218"/>
      <c r="EJV4" s="218"/>
      <c r="EJW4" s="218"/>
      <c r="EJX4" s="218"/>
      <c r="EJY4" s="218"/>
      <c r="EJZ4" s="218"/>
      <c r="EKA4" s="218"/>
      <c r="EKB4" s="218"/>
      <c r="EKC4" s="218"/>
      <c r="EKD4" s="218"/>
      <c r="EKE4" s="218"/>
      <c r="EKF4" s="218"/>
      <c r="EKG4" s="218"/>
      <c r="EKH4" s="218"/>
      <c r="EKI4" s="218"/>
      <c r="EKJ4" s="218"/>
      <c r="EKK4" s="218"/>
      <c r="EKL4" s="218"/>
      <c r="EKM4" s="218"/>
      <c r="EKN4" s="218"/>
      <c r="EKO4" s="218"/>
      <c r="EKP4" s="218"/>
      <c r="EKQ4" s="218"/>
      <c r="EKR4" s="218"/>
      <c r="EKS4" s="218"/>
      <c r="EKT4" s="218"/>
      <c r="EKU4" s="218"/>
      <c r="EKV4" s="218"/>
      <c r="EKW4" s="218"/>
      <c r="EKX4" s="218"/>
      <c r="EKY4" s="218"/>
      <c r="EKZ4" s="218"/>
      <c r="ELA4" s="218"/>
      <c r="ELB4" s="218"/>
      <c r="ELC4" s="218"/>
      <c r="ELD4" s="218"/>
      <c r="ELE4" s="218"/>
      <c r="ELF4" s="218"/>
      <c r="ELG4" s="218"/>
      <c r="ELH4" s="218"/>
      <c r="ELI4" s="218"/>
      <c r="ELJ4" s="218"/>
      <c r="ELK4" s="218"/>
      <c r="ELL4" s="218"/>
      <c r="ELM4" s="218"/>
      <c r="ELN4" s="218"/>
      <c r="ELO4" s="218"/>
      <c r="ELP4" s="218"/>
      <c r="ELQ4" s="218"/>
      <c r="ELR4" s="218"/>
      <c r="ELS4" s="218"/>
      <c r="ELT4" s="218"/>
      <c r="ELU4" s="218"/>
      <c r="ELV4" s="218"/>
      <c r="ELW4" s="218"/>
      <c r="ELX4" s="218"/>
      <c r="ELY4" s="218"/>
      <c r="ELZ4" s="218"/>
      <c r="EMA4" s="218"/>
      <c r="EMB4" s="218"/>
      <c r="EMC4" s="218"/>
      <c r="EMD4" s="218"/>
      <c r="EME4" s="218"/>
      <c r="EMF4" s="218"/>
      <c r="EMG4" s="218"/>
      <c r="EMH4" s="218"/>
      <c r="EMI4" s="218"/>
      <c r="EMJ4" s="218"/>
      <c r="EMK4" s="218"/>
      <c r="EML4" s="218"/>
      <c r="EMM4" s="218"/>
      <c r="EMN4" s="218"/>
      <c r="EMO4" s="218"/>
      <c r="EMP4" s="218"/>
      <c r="EMQ4" s="218"/>
      <c r="EMR4" s="218"/>
      <c r="EMS4" s="218"/>
      <c r="EMT4" s="218"/>
      <c r="EMU4" s="218"/>
      <c r="EMV4" s="218"/>
      <c r="EMW4" s="218"/>
      <c r="EMX4" s="218"/>
      <c r="EMY4" s="218"/>
      <c r="EMZ4" s="218"/>
      <c r="ENA4" s="218"/>
      <c r="ENB4" s="218"/>
      <c r="ENC4" s="218"/>
      <c r="END4" s="218"/>
      <c r="ENE4" s="218"/>
      <c r="ENF4" s="218"/>
      <c r="ENG4" s="218"/>
      <c r="ENH4" s="218"/>
      <c r="ENI4" s="218"/>
      <c r="ENJ4" s="218"/>
      <c r="ENK4" s="218"/>
      <c r="ENL4" s="218"/>
      <c r="ENM4" s="218"/>
      <c r="ENN4" s="218"/>
      <c r="ENO4" s="218"/>
      <c r="ENP4" s="218"/>
      <c r="ENQ4" s="218"/>
      <c r="ENR4" s="218"/>
      <c r="ENS4" s="218"/>
      <c r="ENT4" s="218"/>
      <c r="ENU4" s="218"/>
      <c r="ENV4" s="218"/>
      <c r="ENW4" s="218"/>
      <c r="ENX4" s="218"/>
      <c r="ENY4" s="218"/>
      <c r="ENZ4" s="218"/>
      <c r="EOA4" s="218"/>
      <c r="EOB4" s="218"/>
      <c r="EOC4" s="218"/>
      <c r="EOD4" s="218"/>
      <c r="EOE4" s="218"/>
      <c r="EOF4" s="218"/>
      <c r="EOG4" s="218"/>
      <c r="EOH4" s="218"/>
      <c r="EOI4" s="218"/>
      <c r="EOJ4" s="218"/>
      <c r="EOK4" s="218"/>
      <c r="EOL4" s="218"/>
      <c r="EOM4" s="218"/>
      <c r="EON4" s="218"/>
      <c r="EOO4" s="218"/>
      <c r="EOP4" s="218"/>
      <c r="EOQ4" s="218"/>
      <c r="EOR4" s="218"/>
      <c r="EOS4" s="218"/>
      <c r="EOT4" s="218"/>
      <c r="EOU4" s="218"/>
      <c r="EOV4" s="218"/>
      <c r="EOW4" s="218"/>
      <c r="EOX4" s="218"/>
      <c r="EOY4" s="218"/>
      <c r="EOZ4" s="218"/>
      <c r="EPA4" s="218"/>
      <c r="EPB4" s="218"/>
      <c r="EPC4" s="218"/>
      <c r="EPD4" s="218"/>
      <c r="EPE4" s="218"/>
      <c r="EPF4" s="218"/>
      <c r="EPG4" s="218"/>
      <c r="EPH4" s="218"/>
      <c r="EPI4" s="218"/>
      <c r="EPJ4" s="218"/>
      <c r="EPK4" s="218"/>
      <c r="EPL4" s="218"/>
      <c r="EPM4" s="218"/>
      <c r="EPN4" s="218"/>
      <c r="EPO4" s="218"/>
      <c r="EPP4" s="218"/>
      <c r="EPQ4" s="218"/>
      <c r="EPR4" s="218"/>
      <c r="EPS4" s="218"/>
      <c r="EPT4" s="218"/>
      <c r="EPU4" s="218"/>
      <c r="EPV4" s="218"/>
      <c r="EPW4" s="218"/>
      <c r="EPX4" s="218"/>
      <c r="EPY4" s="218"/>
      <c r="EPZ4" s="218"/>
      <c r="EQA4" s="218"/>
      <c r="EQB4" s="218"/>
      <c r="EQC4" s="218"/>
      <c r="EQD4" s="218"/>
      <c r="EQE4" s="218"/>
      <c r="EQF4" s="218"/>
      <c r="EQG4" s="218"/>
      <c r="EQH4" s="218"/>
      <c r="EQI4" s="218"/>
      <c r="EQJ4" s="218"/>
      <c r="EQK4" s="218"/>
      <c r="EQL4" s="218"/>
      <c r="EQM4" s="218"/>
      <c r="EQN4" s="218"/>
      <c r="EQO4" s="218"/>
      <c r="EQP4" s="218"/>
      <c r="EQQ4" s="218"/>
      <c r="EQR4" s="218"/>
      <c r="EQS4" s="218"/>
      <c r="EQT4" s="218"/>
      <c r="EQU4" s="218"/>
      <c r="EQV4" s="218"/>
      <c r="EQW4" s="218"/>
      <c r="EQX4" s="218"/>
      <c r="EQY4" s="218"/>
      <c r="EQZ4" s="218"/>
      <c r="ERA4" s="218"/>
      <c r="ERB4" s="218"/>
      <c r="ERC4" s="218"/>
      <c r="ERD4" s="218"/>
      <c r="ERE4" s="218"/>
      <c r="ERF4" s="218"/>
      <c r="ERG4" s="218"/>
      <c r="ERH4" s="218"/>
      <c r="ERI4" s="218"/>
      <c r="ERJ4" s="218"/>
      <c r="ERK4" s="218"/>
      <c r="ERL4" s="218"/>
      <c r="ERM4" s="218"/>
      <c r="ERN4" s="218"/>
      <c r="ERO4" s="218"/>
      <c r="ERP4" s="218"/>
      <c r="ERQ4" s="218"/>
      <c r="ERR4" s="218"/>
      <c r="ERS4" s="218"/>
      <c r="ERT4" s="218"/>
      <c r="ERU4" s="218"/>
      <c r="ERV4" s="218"/>
      <c r="ERW4" s="218"/>
      <c r="ERX4" s="218"/>
      <c r="ERY4" s="218"/>
      <c r="ERZ4" s="218"/>
      <c r="ESA4" s="218"/>
      <c r="ESB4" s="218"/>
      <c r="ESC4" s="218"/>
      <c r="ESD4" s="218"/>
      <c r="ESE4" s="218"/>
      <c r="ESF4" s="218"/>
      <c r="ESG4" s="218"/>
      <c r="ESH4" s="218"/>
      <c r="ESI4" s="218"/>
      <c r="ESJ4" s="218"/>
      <c r="ESK4" s="218"/>
      <c r="ESL4" s="218"/>
      <c r="ESM4" s="218"/>
      <c r="ESN4" s="218"/>
      <c r="ESO4" s="218"/>
      <c r="ESP4" s="218"/>
      <c r="ESQ4" s="218"/>
      <c r="ESR4" s="218"/>
      <c r="ESS4" s="218"/>
      <c r="EST4" s="218"/>
      <c r="ESU4" s="218"/>
      <c r="ESV4" s="218"/>
      <c r="ESW4" s="218"/>
      <c r="ESX4" s="218"/>
      <c r="ESY4" s="218"/>
      <c r="ESZ4" s="218"/>
      <c r="ETA4" s="218"/>
      <c r="ETB4" s="218"/>
      <c r="ETC4" s="218"/>
      <c r="ETD4" s="218"/>
      <c r="ETE4" s="218"/>
      <c r="ETF4" s="218"/>
      <c r="ETG4" s="218"/>
      <c r="ETH4" s="218"/>
      <c r="ETI4" s="218"/>
      <c r="ETJ4" s="218"/>
      <c r="ETK4" s="218"/>
      <c r="ETL4" s="218"/>
      <c r="ETM4" s="218"/>
      <c r="ETN4" s="218"/>
      <c r="ETO4" s="218"/>
      <c r="ETP4" s="218"/>
      <c r="ETQ4" s="218"/>
      <c r="ETR4" s="218"/>
      <c r="ETS4" s="218"/>
      <c r="ETT4" s="218"/>
      <c r="ETU4" s="218"/>
      <c r="ETV4" s="218"/>
      <c r="ETW4" s="218"/>
      <c r="ETX4" s="218"/>
      <c r="ETY4" s="218"/>
      <c r="ETZ4" s="218"/>
      <c r="EUA4" s="218"/>
      <c r="EUB4" s="218"/>
      <c r="EUC4" s="218"/>
      <c r="EUD4" s="218"/>
      <c r="EUE4" s="218"/>
      <c r="EUF4" s="218"/>
      <c r="EUG4" s="218"/>
      <c r="EUH4" s="218"/>
      <c r="EUI4" s="218"/>
      <c r="EUJ4" s="218"/>
      <c r="EUK4" s="218"/>
      <c r="EUL4" s="218"/>
      <c r="EUM4" s="218"/>
      <c r="EUN4" s="218"/>
      <c r="EUO4" s="218"/>
      <c r="EUP4" s="218"/>
      <c r="EUQ4" s="218"/>
      <c r="EUR4" s="218"/>
      <c r="EUS4" s="218"/>
      <c r="EUT4" s="218"/>
      <c r="EUU4" s="218"/>
      <c r="EUV4" s="218"/>
      <c r="EUW4" s="218"/>
      <c r="EUX4" s="218"/>
      <c r="EUY4" s="218"/>
      <c r="EUZ4" s="218"/>
      <c r="EVA4" s="218"/>
      <c r="EVB4" s="218"/>
      <c r="EVC4" s="218"/>
      <c r="EVD4" s="218"/>
      <c r="EVE4" s="218"/>
      <c r="EVF4" s="218"/>
      <c r="EVG4" s="218"/>
      <c r="EVH4" s="218"/>
      <c r="EVI4" s="218"/>
      <c r="EVJ4" s="218"/>
      <c r="EVK4" s="218"/>
      <c r="EVL4" s="218"/>
      <c r="EVM4" s="218"/>
      <c r="EVN4" s="218"/>
      <c r="EVO4" s="218"/>
      <c r="EVP4" s="218"/>
      <c r="EVQ4" s="218"/>
      <c r="EVR4" s="218"/>
      <c r="EVS4" s="218"/>
      <c r="EVT4" s="218"/>
      <c r="EVU4" s="218"/>
      <c r="EVV4" s="218"/>
      <c r="EVW4" s="218"/>
      <c r="EVX4" s="218"/>
      <c r="EVY4" s="218"/>
      <c r="EVZ4" s="218"/>
      <c r="EWA4" s="218"/>
      <c r="EWB4" s="218"/>
      <c r="EWC4" s="218"/>
      <c r="EWD4" s="218"/>
      <c r="EWE4" s="218"/>
      <c r="EWF4" s="218"/>
      <c r="EWG4" s="218"/>
      <c r="EWH4" s="218"/>
      <c r="EWI4" s="218"/>
      <c r="EWJ4" s="218"/>
      <c r="EWK4" s="218"/>
      <c r="EWL4" s="218"/>
      <c r="EWM4" s="218"/>
      <c r="EWN4" s="218"/>
      <c r="EWO4" s="218"/>
      <c r="EWP4" s="218"/>
      <c r="EWQ4" s="218"/>
      <c r="EWR4" s="218"/>
      <c r="EWS4" s="218"/>
      <c r="EWT4" s="218"/>
      <c r="EWU4" s="218"/>
      <c r="EWV4" s="218"/>
      <c r="EWW4" s="218"/>
      <c r="EWX4" s="218"/>
      <c r="EWY4" s="218"/>
      <c r="EWZ4" s="218"/>
      <c r="EXA4" s="218"/>
      <c r="EXB4" s="218"/>
      <c r="EXC4" s="218"/>
      <c r="EXD4" s="218"/>
      <c r="EXE4" s="218"/>
      <c r="EXF4" s="218"/>
      <c r="EXG4" s="218"/>
      <c r="EXH4" s="218"/>
      <c r="EXI4" s="218"/>
      <c r="EXJ4" s="218"/>
      <c r="EXK4" s="218"/>
      <c r="EXL4" s="218"/>
      <c r="EXM4" s="218"/>
      <c r="EXN4" s="218"/>
      <c r="EXO4" s="218"/>
      <c r="EXP4" s="218"/>
      <c r="EXQ4" s="218"/>
      <c r="EXR4" s="218"/>
      <c r="EXS4" s="218"/>
      <c r="EXT4" s="218"/>
      <c r="EXU4" s="218"/>
      <c r="EXV4" s="218"/>
      <c r="EXW4" s="218"/>
      <c r="EXX4" s="218"/>
      <c r="EXY4" s="218"/>
      <c r="EXZ4" s="218"/>
      <c r="EYA4" s="218"/>
      <c r="EYB4" s="218"/>
      <c r="EYC4" s="218"/>
      <c r="EYD4" s="218"/>
      <c r="EYE4" s="218"/>
      <c r="EYF4" s="218"/>
      <c r="EYG4" s="218"/>
      <c r="EYH4" s="218"/>
      <c r="EYI4" s="218"/>
      <c r="EYJ4" s="218"/>
      <c r="EYK4" s="218"/>
      <c r="EYL4" s="218"/>
      <c r="EYM4" s="218"/>
      <c r="EYN4" s="218"/>
      <c r="EYO4" s="218"/>
      <c r="EYP4" s="218"/>
      <c r="EYQ4" s="218"/>
      <c r="EYR4" s="218"/>
      <c r="EYS4" s="218"/>
      <c r="EYT4" s="218"/>
      <c r="EYU4" s="218"/>
      <c r="EYV4" s="218"/>
      <c r="EYW4" s="218"/>
      <c r="EYX4" s="218"/>
      <c r="EYY4" s="218"/>
      <c r="EYZ4" s="218"/>
      <c r="EZA4" s="218"/>
      <c r="EZB4" s="218"/>
      <c r="EZC4" s="218"/>
      <c r="EZD4" s="218"/>
      <c r="EZE4" s="218"/>
      <c r="EZF4" s="218"/>
      <c r="EZG4" s="218"/>
      <c r="EZH4" s="218"/>
      <c r="EZI4" s="218"/>
      <c r="EZJ4" s="218"/>
      <c r="EZK4" s="218"/>
      <c r="EZL4" s="218"/>
      <c r="EZM4" s="218"/>
      <c r="EZN4" s="218"/>
      <c r="EZO4" s="218"/>
      <c r="EZP4" s="218"/>
      <c r="EZQ4" s="218"/>
      <c r="EZR4" s="218"/>
      <c r="EZS4" s="218"/>
      <c r="EZT4" s="218"/>
      <c r="EZU4" s="218"/>
      <c r="EZV4" s="218"/>
      <c r="EZW4" s="218"/>
      <c r="EZX4" s="218"/>
      <c r="EZY4" s="218"/>
      <c r="EZZ4" s="218"/>
      <c r="FAA4" s="218"/>
      <c r="FAB4" s="218"/>
      <c r="FAC4" s="218"/>
      <c r="FAD4" s="218"/>
      <c r="FAE4" s="218"/>
      <c r="FAF4" s="218"/>
      <c r="FAG4" s="218"/>
      <c r="FAH4" s="218"/>
      <c r="FAI4" s="218"/>
      <c r="FAJ4" s="218"/>
      <c r="FAK4" s="218"/>
      <c r="FAL4" s="218"/>
      <c r="FAM4" s="218"/>
      <c r="FAN4" s="218"/>
      <c r="FAO4" s="218"/>
      <c r="FAP4" s="218"/>
      <c r="FAQ4" s="218"/>
      <c r="FAR4" s="218"/>
      <c r="FAS4" s="218"/>
      <c r="FAT4" s="218"/>
      <c r="FAU4" s="218"/>
      <c r="FAV4" s="218"/>
      <c r="FAW4" s="218"/>
      <c r="FAX4" s="218"/>
      <c r="FAY4" s="218"/>
      <c r="FAZ4" s="218"/>
      <c r="FBA4" s="218"/>
      <c r="FBB4" s="218"/>
      <c r="FBC4" s="218"/>
      <c r="FBD4" s="218"/>
      <c r="FBE4" s="218"/>
      <c r="FBF4" s="218"/>
      <c r="FBG4" s="218"/>
      <c r="FBH4" s="218"/>
      <c r="FBI4" s="218"/>
      <c r="FBJ4" s="218"/>
      <c r="FBK4" s="218"/>
      <c r="FBL4" s="218"/>
      <c r="FBM4" s="218"/>
      <c r="FBN4" s="218"/>
      <c r="FBO4" s="218"/>
      <c r="FBP4" s="218"/>
      <c r="FBQ4" s="218"/>
      <c r="FBR4" s="218"/>
      <c r="FBS4" s="218"/>
      <c r="FBT4" s="218"/>
      <c r="FBU4" s="218"/>
      <c r="FBV4" s="218"/>
      <c r="FBW4" s="218"/>
      <c r="FBX4" s="218"/>
      <c r="FBY4" s="218"/>
      <c r="FBZ4" s="218"/>
      <c r="FCA4" s="218"/>
      <c r="FCB4" s="218"/>
      <c r="FCC4" s="218"/>
      <c r="FCD4" s="218"/>
      <c r="FCE4" s="218"/>
      <c r="FCF4" s="218"/>
      <c r="FCG4" s="218"/>
      <c r="FCH4" s="218"/>
      <c r="FCI4" s="218"/>
      <c r="FCJ4" s="218"/>
      <c r="FCK4" s="218"/>
      <c r="FCL4" s="218"/>
      <c r="FCM4" s="218"/>
      <c r="FCN4" s="218"/>
      <c r="FCO4" s="218"/>
      <c r="FCP4" s="218"/>
      <c r="FCQ4" s="218"/>
      <c r="FCR4" s="218"/>
      <c r="FCS4" s="218"/>
      <c r="FCT4" s="218"/>
      <c r="FCU4" s="218"/>
      <c r="FCV4" s="218"/>
      <c r="FCW4" s="218"/>
      <c r="FCX4" s="218"/>
      <c r="FCY4" s="218"/>
      <c r="FCZ4" s="218"/>
      <c r="FDA4" s="218"/>
      <c r="FDB4" s="218"/>
      <c r="FDC4" s="218"/>
      <c r="FDD4" s="218"/>
      <c r="FDE4" s="218"/>
      <c r="FDF4" s="218"/>
      <c r="FDG4" s="218"/>
      <c r="FDH4" s="218"/>
      <c r="FDI4" s="218"/>
      <c r="FDJ4" s="218"/>
      <c r="FDK4" s="218"/>
      <c r="FDL4" s="218"/>
      <c r="FDM4" s="218"/>
      <c r="FDN4" s="218"/>
      <c r="FDO4" s="218"/>
      <c r="FDP4" s="218"/>
      <c r="FDQ4" s="218"/>
      <c r="FDR4" s="218"/>
      <c r="FDS4" s="218"/>
      <c r="FDT4" s="218"/>
      <c r="FDU4" s="218"/>
      <c r="FDV4" s="218"/>
      <c r="FDW4" s="218"/>
      <c r="FDX4" s="218"/>
      <c r="FDY4" s="218"/>
      <c r="FDZ4" s="218"/>
      <c r="FEA4" s="218"/>
      <c r="FEB4" s="218"/>
      <c r="FEC4" s="218"/>
      <c r="FED4" s="218"/>
      <c r="FEE4" s="218"/>
      <c r="FEF4" s="218"/>
      <c r="FEG4" s="218"/>
      <c r="FEH4" s="218"/>
      <c r="FEI4" s="218"/>
      <c r="FEJ4" s="218"/>
      <c r="FEK4" s="218"/>
      <c r="FEL4" s="218"/>
      <c r="FEM4" s="218"/>
      <c r="FEN4" s="218"/>
      <c r="FEO4" s="218"/>
      <c r="FEP4" s="218"/>
      <c r="FEQ4" s="218"/>
      <c r="FER4" s="218"/>
      <c r="FES4" s="218"/>
      <c r="FET4" s="218"/>
      <c r="FEU4" s="218"/>
      <c r="FEV4" s="218"/>
      <c r="FEW4" s="218"/>
      <c r="FEX4" s="218"/>
      <c r="FEY4" s="218"/>
      <c r="FEZ4" s="218"/>
      <c r="FFA4" s="218"/>
      <c r="FFB4" s="218"/>
      <c r="FFC4" s="218"/>
      <c r="FFD4" s="218"/>
      <c r="FFE4" s="218"/>
      <c r="FFF4" s="218"/>
      <c r="FFG4" s="218"/>
      <c r="FFH4" s="218"/>
      <c r="FFI4" s="218"/>
      <c r="FFJ4" s="218"/>
      <c r="FFK4" s="218"/>
      <c r="FFL4" s="218"/>
      <c r="FFM4" s="218"/>
      <c r="FFN4" s="218"/>
      <c r="FFO4" s="218"/>
      <c r="FFP4" s="218"/>
      <c r="FFQ4" s="218"/>
      <c r="FFR4" s="218"/>
      <c r="FFS4" s="218"/>
      <c r="FFT4" s="218"/>
      <c r="FFU4" s="218"/>
      <c r="FFV4" s="218"/>
      <c r="FFW4" s="218"/>
      <c r="FFX4" s="218"/>
      <c r="FFY4" s="218"/>
      <c r="FFZ4" s="218"/>
      <c r="FGA4" s="218"/>
      <c r="FGB4" s="218"/>
      <c r="FGC4" s="218"/>
      <c r="FGD4" s="218"/>
      <c r="FGE4" s="218"/>
      <c r="FGF4" s="218"/>
      <c r="FGG4" s="218"/>
      <c r="FGH4" s="218"/>
      <c r="FGI4" s="218"/>
      <c r="FGJ4" s="218"/>
      <c r="FGK4" s="218"/>
      <c r="FGL4" s="218"/>
      <c r="FGM4" s="218"/>
      <c r="FGN4" s="218"/>
      <c r="FGO4" s="218"/>
      <c r="FGP4" s="218"/>
      <c r="FGQ4" s="218"/>
      <c r="FGR4" s="218"/>
      <c r="FGS4" s="218"/>
      <c r="FGT4" s="218"/>
      <c r="FGU4" s="218"/>
      <c r="FGV4" s="218"/>
      <c r="FGW4" s="218"/>
      <c r="FGX4" s="218"/>
      <c r="FGY4" s="218"/>
      <c r="FGZ4" s="218"/>
      <c r="FHA4" s="218"/>
      <c r="FHB4" s="218"/>
      <c r="FHC4" s="218"/>
      <c r="FHD4" s="218"/>
      <c r="FHE4" s="218"/>
      <c r="FHF4" s="218"/>
      <c r="FHG4" s="218"/>
      <c r="FHH4" s="218"/>
      <c r="FHI4" s="218"/>
      <c r="FHJ4" s="218"/>
      <c r="FHK4" s="218"/>
      <c r="FHL4" s="218"/>
      <c r="FHM4" s="218"/>
      <c r="FHN4" s="218"/>
      <c r="FHO4" s="218"/>
      <c r="FHP4" s="218"/>
      <c r="FHQ4" s="218"/>
      <c r="FHR4" s="218"/>
      <c r="FHS4" s="218"/>
      <c r="FHT4" s="218"/>
      <c r="FHU4" s="218"/>
      <c r="FHV4" s="218"/>
      <c r="FHW4" s="218"/>
      <c r="FHX4" s="218"/>
      <c r="FHY4" s="218"/>
      <c r="FHZ4" s="218"/>
      <c r="FIA4" s="218"/>
      <c r="FIB4" s="218"/>
      <c r="FIC4" s="218"/>
      <c r="FID4" s="218"/>
      <c r="FIE4" s="218"/>
      <c r="FIF4" s="218"/>
      <c r="FIG4" s="218"/>
      <c r="FIH4" s="218"/>
      <c r="FII4" s="218"/>
      <c r="FIJ4" s="218"/>
      <c r="FIK4" s="218"/>
      <c r="FIL4" s="218"/>
      <c r="FIM4" s="218"/>
      <c r="FIN4" s="218"/>
      <c r="FIO4" s="218"/>
      <c r="FIP4" s="218"/>
      <c r="FIQ4" s="218"/>
      <c r="FIR4" s="218"/>
      <c r="FIS4" s="218"/>
      <c r="FIT4" s="218"/>
      <c r="FIU4" s="218"/>
      <c r="FIV4" s="218"/>
      <c r="FIW4" s="218"/>
      <c r="FIX4" s="218"/>
      <c r="FIY4" s="218"/>
      <c r="FIZ4" s="218"/>
      <c r="FJA4" s="218"/>
      <c r="FJB4" s="218"/>
      <c r="FJC4" s="218"/>
      <c r="FJD4" s="218"/>
      <c r="FJE4" s="218"/>
      <c r="FJF4" s="218"/>
      <c r="FJG4" s="218"/>
      <c r="FJH4" s="218"/>
      <c r="FJI4" s="218"/>
      <c r="FJJ4" s="218"/>
      <c r="FJK4" s="218"/>
      <c r="FJL4" s="218"/>
      <c r="FJM4" s="218"/>
      <c r="FJN4" s="218"/>
      <c r="FJO4" s="218"/>
      <c r="FJP4" s="218"/>
      <c r="FJQ4" s="218"/>
      <c r="FJR4" s="218"/>
      <c r="FJS4" s="218"/>
      <c r="FJT4" s="218"/>
      <c r="FJU4" s="218"/>
      <c r="FJV4" s="218"/>
      <c r="FJW4" s="218"/>
      <c r="FJX4" s="218"/>
      <c r="FJY4" s="218"/>
      <c r="FJZ4" s="218"/>
      <c r="FKA4" s="218"/>
      <c r="FKB4" s="218"/>
      <c r="FKC4" s="218"/>
      <c r="FKD4" s="218"/>
      <c r="FKE4" s="218"/>
      <c r="FKF4" s="218"/>
      <c r="FKG4" s="218"/>
      <c r="FKH4" s="218"/>
      <c r="FKI4" s="218"/>
      <c r="FKJ4" s="218"/>
      <c r="FKK4" s="218"/>
      <c r="FKL4" s="218"/>
      <c r="FKM4" s="218"/>
      <c r="FKN4" s="218"/>
      <c r="FKO4" s="218"/>
      <c r="FKP4" s="218"/>
      <c r="FKQ4" s="218"/>
      <c r="FKR4" s="218"/>
      <c r="FKS4" s="218"/>
      <c r="FKT4" s="218"/>
      <c r="FKU4" s="218"/>
      <c r="FKV4" s="218"/>
      <c r="FKW4" s="218"/>
      <c r="FKX4" s="218"/>
      <c r="FKY4" s="218"/>
      <c r="FKZ4" s="218"/>
      <c r="FLA4" s="218"/>
      <c r="FLB4" s="218"/>
      <c r="FLC4" s="218"/>
      <c r="FLD4" s="218"/>
      <c r="FLE4" s="218"/>
      <c r="FLF4" s="218"/>
      <c r="FLG4" s="218"/>
      <c r="FLH4" s="218"/>
      <c r="FLI4" s="218"/>
      <c r="FLJ4" s="218"/>
      <c r="FLK4" s="218"/>
      <c r="FLL4" s="218"/>
      <c r="FLM4" s="218"/>
      <c r="FLN4" s="218"/>
      <c r="FLO4" s="218"/>
      <c r="FLP4" s="218"/>
      <c r="FLQ4" s="218"/>
      <c r="FLR4" s="218"/>
      <c r="FLS4" s="218"/>
      <c r="FLT4" s="218"/>
      <c r="FLU4" s="218"/>
      <c r="FLV4" s="218"/>
      <c r="FLW4" s="218"/>
      <c r="FLX4" s="218"/>
      <c r="FLY4" s="218"/>
      <c r="FLZ4" s="218"/>
      <c r="FMA4" s="218"/>
      <c r="FMB4" s="218"/>
      <c r="FMC4" s="218"/>
      <c r="FMD4" s="218"/>
      <c r="FME4" s="218"/>
      <c r="FMF4" s="218"/>
      <c r="FMG4" s="218"/>
      <c r="FMH4" s="218"/>
      <c r="FMI4" s="218"/>
      <c r="FMJ4" s="218"/>
      <c r="FMK4" s="218"/>
      <c r="FML4" s="218"/>
      <c r="FMM4" s="218"/>
      <c r="FMN4" s="218"/>
      <c r="FMO4" s="218"/>
      <c r="FMP4" s="218"/>
      <c r="FMQ4" s="218"/>
      <c r="FMR4" s="218"/>
      <c r="FMS4" s="218"/>
      <c r="FMT4" s="218"/>
      <c r="FMU4" s="218"/>
      <c r="FMV4" s="218"/>
      <c r="FMW4" s="218"/>
      <c r="FMX4" s="218"/>
      <c r="FMY4" s="218"/>
      <c r="FMZ4" s="218"/>
      <c r="FNA4" s="218"/>
      <c r="FNB4" s="218"/>
      <c r="FNC4" s="218"/>
      <c r="FND4" s="218"/>
      <c r="FNE4" s="218"/>
      <c r="FNF4" s="218"/>
      <c r="FNG4" s="218"/>
      <c r="FNH4" s="218"/>
      <c r="FNI4" s="218"/>
      <c r="FNJ4" s="218"/>
      <c r="FNK4" s="218"/>
      <c r="FNL4" s="218"/>
      <c r="FNM4" s="218"/>
      <c r="FNN4" s="218"/>
      <c r="FNO4" s="218"/>
      <c r="FNP4" s="218"/>
      <c r="FNQ4" s="218"/>
      <c r="FNR4" s="218"/>
      <c r="FNS4" s="218"/>
      <c r="FNT4" s="218"/>
      <c r="FNU4" s="218"/>
      <c r="FNV4" s="218"/>
      <c r="FNW4" s="218"/>
      <c r="FNX4" s="218"/>
      <c r="FNY4" s="218"/>
      <c r="FNZ4" s="218"/>
      <c r="FOA4" s="218"/>
      <c r="FOB4" s="218"/>
      <c r="FOC4" s="218"/>
      <c r="FOD4" s="218"/>
      <c r="FOE4" s="218"/>
      <c r="FOF4" s="218"/>
      <c r="FOG4" s="218"/>
      <c r="FOH4" s="218"/>
      <c r="FOI4" s="218"/>
      <c r="FOJ4" s="218"/>
      <c r="FOK4" s="218"/>
      <c r="FOL4" s="218"/>
      <c r="FOM4" s="218"/>
      <c r="FON4" s="218"/>
      <c r="FOO4" s="218"/>
      <c r="FOP4" s="218"/>
      <c r="FOQ4" s="218"/>
      <c r="FOR4" s="218"/>
      <c r="FOS4" s="218"/>
      <c r="FOT4" s="218"/>
      <c r="FOU4" s="218"/>
      <c r="FOV4" s="218"/>
      <c r="FOW4" s="218"/>
      <c r="FOX4" s="218"/>
      <c r="FOY4" s="218"/>
      <c r="FOZ4" s="218"/>
      <c r="FPA4" s="218"/>
      <c r="FPB4" s="218"/>
      <c r="FPC4" s="218"/>
      <c r="FPD4" s="218"/>
      <c r="FPE4" s="218"/>
      <c r="FPF4" s="218"/>
      <c r="FPG4" s="218"/>
      <c r="FPH4" s="218"/>
      <c r="FPI4" s="218"/>
      <c r="FPJ4" s="218"/>
      <c r="FPK4" s="218"/>
      <c r="FPL4" s="218"/>
      <c r="FPM4" s="218"/>
      <c r="FPN4" s="218"/>
      <c r="FPO4" s="218"/>
      <c r="FPP4" s="218"/>
      <c r="FPQ4" s="218"/>
      <c r="FPR4" s="218"/>
      <c r="FPS4" s="218"/>
      <c r="FPT4" s="218"/>
      <c r="FPU4" s="218"/>
      <c r="FPV4" s="218"/>
      <c r="FPW4" s="218"/>
      <c r="FPX4" s="218"/>
      <c r="FPY4" s="218"/>
      <c r="FPZ4" s="218"/>
      <c r="FQA4" s="218"/>
      <c r="FQB4" s="218"/>
      <c r="FQC4" s="218"/>
      <c r="FQD4" s="218"/>
      <c r="FQE4" s="218"/>
      <c r="FQF4" s="218"/>
      <c r="FQG4" s="218"/>
      <c r="FQH4" s="218"/>
      <c r="FQI4" s="218"/>
      <c r="FQJ4" s="218"/>
      <c r="FQK4" s="218"/>
      <c r="FQL4" s="218"/>
      <c r="FQM4" s="218"/>
      <c r="FQN4" s="218"/>
      <c r="FQO4" s="218"/>
      <c r="FQP4" s="218"/>
      <c r="FQQ4" s="218"/>
      <c r="FQR4" s="218"/>
      <c r="FQS4" s="218"/>
      <c r="FQT4" s="218"/>
      <c r="FQU4" s="218"/>
      <c r="FQV4" s="218"/>
      <c r="FQW4" s="218"/>
      <c r="FQX4" s="218"/>
      <c r="FQY4" s="218"/>
      <c r="FQZ4" s="218"/>
      <c r="FRA4" s="218"/>
      <c r="FRB4" s="218"/>
      <c r="FRC4" s="218"/>
      <c r="FRD4" s="218"/>
      <c r="FRE4" s="218"/>
      <c r="FRF4" s="218"/>
      <c r="FRG4" s="218"/>
      <c r="FRH4" s="218"/>
      <c r="FRI4" s="218"/>
      <c r="FRJ4" s="218"/>
      <c r="FRK4" s="218"/>
      <c r="FRL4" s="218"/>
      <c r="FRM4" s="218"/>
      <c r="FRN4" s="218"/>
      <c r="FRO4" s="218"/>
      <c r="FRP4" s="218"/>
      <c r="FRQ4" s="218"/>
      <c r="FRR4" s="218"/>
      <c r="FRS4" s="218"/>
      <c r="FRT4" s="218"/>
      <c r="FRU4" s="218"/>
      <c r="FRV4" s="218"/>
      <c r="FRW4" s="218"/>
      <c r="FRX4" s="218"/>
      <c r="FRY4" s="218"/>
      <c r="FRZ4" s="218"/>
      <c r="FSA4" s="218"/>
      <c r="FSB4" s="218"/>
      <c r="FSC4" s="218"/>
      <c r="FSD4" s="218"/>
      <c r="FSE4" s="218"/>
      <c r="FSF4" s="218"/>
      <c r="FSG4" s="218"/>
      <c r="FSH4" s="218"/>
      <c r="FSI4" s="218"/>
      <c r="FSJ4" s="218"/>
      <c r="FSK4" s="218"/>
      <c r="FSL4" s="218"/>
      <c r="FSM4" s="218"/>
      <c r="FSN4" s="218"/>
      <c r="FSO4" s="218"/>
      <c r="FSP4" s="218"/>
      <c r="FSQ4" s="218"/>
      <c r="FSR4" s="218"/>
      <c r="FSS4" s="218"/>
      <c r="FST4" s="218"/>
      <c r="FSU4" s="218"/>
      <c r="FSV4" s="218"/>
      <c r="FSW4" s="218"/>
      <c r="FSX4" s="218"/>
      <c r="FSY4" s="218"/>
      <c r="FSZ4" s="218"/>
      <c r="FTA4" s="218"/>
      <c r="FTB4" s="218"/>
      <c r="FTC4" s="218"/>
      <c r="FTD4" s="218"/>
      <c r="FTE4" s="218"/>
      <c r="FTF4" s="218"/>
      <c r="FTG4" s="218"/>
      <c r="FTH4" s="218"/>
      <c r="FTI4" s="218"/>
      <c r="FTJ4" s="218"/>
      <c r="FTK4" s="218"/>
      <c r="FTL4" s="218"/>
      <c r="FTM4" s="218"/>
      <c r="FTN4" s="218"/>
      <c r="FTO4" s="218"/>
      <c r="FTP4" s="218"/>
      <c r="FTQ4" s="218"/>
      <c r="FTR4" s="218"/>
      <c r="FTS4" s="218"/>
      <c r="FTT4" s="218"/>
      <c r="FTU4" s="218"/>
      <c r="FTV4" s="218"/>
      <c r="FTW4" s="218"/>
      <c r="FTX4" s="218"/>
      <c r="FTY4" s="218"/>
      <c r="FTZ4" s="218"/>
      <c r="FUA4" s="218"/>
      <c r="FUB4" s="218"/>
      <c r="FUC4" s="218"/>
      <c r="FUD4" s="218"/>
      <c r="FUE4" s="218"/>
      <c r="FUF4" s="218"/>
      <c r="FUG4" s="218"/>
      <c r="FUH4" s="218"/>
      <c r="FUI4" s="218"/>
      <c r="FUJ4" s="218"/>
      <c r="FUK4" s="218"/>
      <c r="FUL4" s="218"/>
      <c r="FUM4" s="218"/>
      <c r="FUN4" s="218"/>
      <c r="FUO4" s="218"/>
      <c r="FUP4" s="218"/>
      <c r="FUQ4" s="218"/>
      <c r="FUR4" s="218"/>
      <c r="FUS4" s="218"/>
      <c r="FUT4" s="218"/>
      <c r="FUU4" s="218"/>
      <c r="FUV4" s="218"/>
      <c r="FUW4" s="218"/>
      <c r="FUX4" s="218"/>
      <c r="FUY4" s="218"/>
      <c r="FUZ4" s="218"/>
      <c r="FVA4" s="218"/>
      <c r="FVB4" s="218"/>
      <c r="FVC4" s="218"/>
      <c r="FVD4" s="218"/>
      <c r="FVE4" s="218"/>
      <c r="FVF4" s="218"/>
      <c r="FVG4" s="218"/>
      <c r="FVH4" s="218"/>
      <c r="FVI4" s="218"/>
      <c r="FVJ4" s="218"/>
      <c r="FVK4" s="218"/>
      <c r="FVL4" s="218"/>
      <c r="FVM4" s="218"/>
      <c r="FVN4" s="218"/>
      <c r="FVO4" s="218"/>
      <c r="FVP4" s="218"/>
      <c r="FVQ4" s="218"/>
      <c r="FVR4" s="218"/>
      <c r="FVS4" s="218"/>
      <c r="FVT4" s="218"/>
      <c r="FVU4" s="218"/>
      <c r="FVV4" s="218"/>
      <c r="FVW4" s="218"/>
      <c r="FVX4" s="218"/>
      <c r="FVY4" s="218"/>
      <c r="FVZ4" s="218"/>
      <c r="FWA4" s="218"/>
      <c r="FWB4" s="218"/>
      <c r="FWC4" s="218"/>
      <c r="FWD4" s="218"/>
      <c r="FWE4" s="218"/>
      <c r="FWF4" s="218"/>
      <c r="FWG4" s="218"/>
      <c r="FWH4" s="218"/>
      <c r="FWI4" s="218"/>
      <c r="FWJ4" s="218"/>
      <c r="FWK4" s="218"/>
      <c r="FWL4" s="218"/>
      <c r="FWM4" s="218"/>
      <c r="FWN4" s="218"/>
      <c r="FWO4" s="218"/>
      <c r="FWP4" s="218"/>
      <c r="FWQ4" s="218"/>
      <c r="FWR4" s="218"/>
      <c r="FWS4" s="218"/>
      <c r="FWT4" s="218"/>
      <c r="FWU4" s="218"/>
      <c r="FWV4" s="218"/>
      <c r="FWW4" s="218"/>
      <c r="FWX4" s="218"/>
      <c r="FWY4" s="218"/>
      <c r="FWZ4" s="218"/>
      <c r="FXA4" s="218"/>
      <c r="FXB4" s="218"/>
      <c r="FXC4" s="218"/>
      <c r="FXD4" s="218"/>
      <c r="FXE4" s="218"/>
      <c r="FXF4" s="218"/>
      <c r="FXG4" s="218"/>
      <c r="FXH4" s="218"/>
      <c r="FXI4" s="218"/>
      <c r="FXJ4" s="218"/>
      <c r="FXK4" s="218"/>
      <c r="FXL4" s="218"/>
      <c r="FXM4" s="218"/>
      <c r="FXN4" s="218"/>
      <c r="FXO4" s="218"/>
      <c r="FXP4" s="218"/>
      <c r="FXQ4" s="218"/>
      <c r="FXR4" s="218"/>
      <c r="FXS4" s="218"/>
      <c r="FXT4" s="218"/>
      <c r="FXU4" s="218"/>
      <c r="FXV4" s="218"/>
      <c r="FXW4" s="218"/>
      <c r="FXX4" s="218"/>
      <c r="FXY4" s="218"/>
      <c r="FXZ4" s="218"/>
      <c r="FYA4" s="218"/>
      <c r="FYB4" s="218"/>
      <c r="FYC4" s="218"/>
      <c r="FYD4" s="218"/>
      <c r="FYE4" s="218"/>
      <c r="FYF4" s="218"/>
      <c r="FYG4" s="218"/>
      <c r="FYH4" s="218"/>
      <c r="FYI4" s="218"/>
      <c r="FYJ4" s="218"/>
      <c r="FYK4" s="218"/>
      <c r="FYL4" s="218"/>
      <c r="FYM4" s="218"/>
      <c r="FYN4" s="218"/>
      <c r="FYO4" s="218"/>
      <c r="FYP4" s="218"/>
      <c r="FYQ4" s="218"/>
      <c r="FYR4" s="218"/>
      <c r="FYS4" s="218"/>
      <c r="FYT4" s="218"/>
      <c r="FYU4" s="218"/>
      <c r="FYV4" s="218"/>
      <c r="FYW4" s="218"/>
      <c r="FYX4" s="218"/>
      <c r="FYY4" s="218"/>
      <c r="FYZ4" s="218"/>
      <c r="FZA4" s="218"/>
      <c r="FZB4" s="218"/>
      <c r="FZC4" s="218"/>
      <c r="FZD4" s="218"/>
      <c r="FZE4" s="218"/>
      <c r="FZF4" s="218"/>
      <c r="FZG4" s="218"/>
      <c r="FZH4" s="218"/>
      <c r="FZI4" s="218"/>
      <c r="FZJ4" s="218"/>
      <c r="FZK4" s="218"/>
      <c r="FZL4" s="218"/>
      <c r="FZM4" s="218"/>
      <c r="FZN4" s="218"/>
      <c r="FZO4" s="218"/>
      <c r="FZP4" s="218"/>
      <c r="FZQ4" s="218"/>
      <c r="FZR4" s="218"/>
      <c r="FZS4" s="218"/>
      <c r="FZT4" s="218"/>
      <c r="FZU4" s="218"/>
      <c r="FZV4" s="218"/>
      <c r="FZW4" s="218"/>
      <c r="FZX4" s="218"/>
      <c r="FZY4" s="218"/>
      <c r="FZZ4" s="218"/>
      <c r="GAA4" s="218"/>
      <c r="GAB4" s="218"/>
      <c r="GAC4" s="218"/>
      <c r="GAD4" s="218"/>
      <c r="GAE4" s="218"/>
      <c r="GAF4" s="218"/>
      <c r="GAG4" s="218"/>
      <c r="GAH4" s="218"/>
      <c r="GAI4" s="218"/>
      <c r="GAJ4" s="218"/>
      <c r="GAK4" s="218"/>
      <c r="GAL4" s="218"/>
      <c r="GAM4" s="218"/>
      <c r="GAN4" s="218"/>
      <c r="GAO4" s="218"/>
      <c r="GAP4" s="218"/>
      <c r="GAQ4" s="218"/>
      <c r="GAR4" s="218"/>
      <c r="GAS4" s="218"/>
      <c r="GAT4" s="218"/>
      <c r="GAU4" s="218"/>
      <c r="GAV4" s="218"/>
      <c r="GAW4" s="218"/>
      <c r="GAX4" s="218"/>
      <c r="GAY4" s="218"/>
      <c r="GAZ4" s="218"/>
      <c r="GBA4" s="218"/>
      <c r="GBB4" s="218"/>
      <c r="GBC4" s="218"/>
      <c r="GBD4" s="218"/>
      <c r="GBE4" s="218"/>
      <c r="GBF4" s="218"/>
      <c r="GBG4" s="218"/>
      <c r="GBH4" s="218"/>
      <c r="GBI4" s="218"/>
      <c r="GBJ4" s="218"/>
      <c r="GBK4" s="218"/>
      <c r="GBL4" s="218"/>
      <c r="GBM4" s="218"/>
      <c r="GBN4" s="218"/>
      <c r="GBO4" s="218"/>
      <c r="GBP4" s="218"/>
      <c r="GBQ4" s="218"/>
      <c r="GBR4" s="218"/>
      <c r="GBS4" s="218"/>
      <c r="GBT4" s="218"/>
      <c r="GBU4" s="218"/>
      <c r="GBV4" s="218"/>
      <c r="GBW4" s="218"/>
      <c r="GBX4" s="218"/>
      <c r="GBY4" s="218"/>
      <c r="GBZ4" s="218"/>
      <c r="GCA4" s="218"/>
      <c r="GCB4" s="218"/>
      <c r="GCC4" s="218"/>
      <c r="GCD4" s="218"/>
      <c r="GCE4" s="218"/>
      <c r="GCF4" s="218"/>
      <c r="GCG4" s="218"/>
      <c r="GCH4" s="218"/>
      <c r="GCI4" s="218"/>
      <c r="GCJ4" s="218"/>
      <c r="GCK4" s="218"/>
      <c r="GCL4" s="218"/>
      <c r="GCM4" s="218"/>
      <c r="GCN4" s="218"/>
      <c r="GCO4" s="218"/>
      <c r="GCP4" s="218"/>
      <c r="GCQ4" s="218"/>
      <c r="GCR4" s="218"/>
      <c r="GCS4" s="218"/>
      <c r="GCT4" s="218"/>
      <c r="GCU4" s="218"/>
      <c r="GCV4" s="218"/>
      <c r="GCW4" s="218"/>
      <c r="GCX4" s="218"/>
      <c r="GCY4" s="218"/>
      <c r="GCZ4" s="218"/>
      <c r="GDA4" s="218"/>
      <c r="GDB4" s="218"/>
      <c r="GDC4" s="218"/>
      <c r="GDD4" s="218"/>
      <c r="GDE4" s="218"/>
      <c r="GDF4" s="218"/>
      <c r="GDG4" s="218"/>
      <c r="GDH4" s="218"/>
      <c r="GDI4" s="218"/>
      <c r="GDJ4" s="218"/>
      <c r="GDK4" s="218"/>
      <c r="GDL4" s="218"/>
      <c r="GDM4" s="218"/>
      <c r="GDN4" s="218"/>
      <c r="GDO4" s="218"/>
      <c r="GDP4" s="218"/>
      <c r="GDQ4" s="218"/>
      <c r="GDR4" s="218"/>
      <c r="GDS4" s="218"/>
      <c r="GDT4" s="218"/>
      <c r="GDU4" s="218"/>
      <c r="GDV4" s="218"/>
      <c r="GDW4" s="218"/>
      <c r="GDX4" s="218"/>
      <c r="GDY4" s="218"/>
      <c r="GDZ4" s="218"/>
      <c r="GEA4" s="218"/>
      <c r="GEB4" s="218"/>
      <c r="GEC4" s="218"/>
      <c r="GED4" s="218"/>
      <c r="GEE4" s="218"/>
      <c r="GEF4" s="218"/>
      <c r="GEG4" s="218"/>
      <c r="GEH4" s="218"/>
      <c r="GEI4" s="218"/>
      <c r="GEJ4" s="218"/>
      <c r="GEK4" s="218"/>
      <c r="GEL4" s="218"/>
      <c r="GEM4" s="218"/>
      <c r="GEN4" s="218"/>
      <c r="GEO4" s="218"/>
      <c r="GEP4" s="218"/>
      <c r="GEQ4" s="218"/>
      <c r="GER4" s="218"/>
      <c r="GES4" s="218"/>
      <c r="GET4" s="218"/>
      <c r="GEU4" s="218"/>
      <c r="GEV4" s="218"/>
      <c r="GEW4" s="218"/>
      <c r="GEX4" s="218"/>
      <c r="GEY4" s="218"/>
      <c r="GEZ4" s="218"/>
      <c r="GFA4" s="218"/>
      <c r="GFB4" s="218"/>
      <c r="GFC4" s="218"/>
      <c r="GFD4" s="218"/>
      <c r="GFE4" s="218"/>
      <c r="GFF4" s="218"/>
      <c r="GFG4" s="218"/>
      <c r="GFH4" s="218"/>
      <c r="GFI4" s="218"/>
      <c r="GFJ4" s="218"/>
      <c r="GFK4" s="218"/>
      <c r="GFL4" s="218"/>
      <c r="GFM4" s="218"/>
      <c r="GFN4" s="218"/>
      <c r="GFO4" s="218"/>
      <c r="GFP4" s="218"/>
      <c r="GFQ4" s="218"/>
      <c r="GFR4" s="218"/>
      <c r="GFS4" s="218"/>
      <c r="GFT4" s="218"/>
      <c r="GFU4" s="218"/>
      <c r="GFV4" s="218"/>
      <c r="GFW4" s="218"/>
      <c r="GFX4" s="218"/>
      <c r="GFY4" s="218"/>
      <c r="GFZ4" s="218"/>
      <c r="GGA4" s="218"/>
      <c r="GGB4" s="218"/>
      <c r="GGC4" s="218"/>
      <c r="GGD4" s="218"/>
      <c r="GGE4" s="218"/>
      <c r="GGF4" s="218"/>
      <c r="GGG4" s="218"/>
      <c r="GGH4" s="218"/>
      <c r="GGI4" s="218"/>
      <c r="GGJ4" s="218"/>
      <c r="GGK4" s="218"/>
      <c r="GGL4" s="218"/>
      <c r="GGM4" s="218"/>
      <c r="GGN4" s="218"/>
      <c r="GGO4" s="218"/>
      <c r="GGP4" s="218"/>
      <c r="GGQ4" s="218"/>
      <c r="GGR4" s="218"/>
      <c r="GGS4" s="218"/>
      <c r="GGT4" s="218"/>
      <c r="GGU4" s="218"/>
      <c r="GGV4" s="218"/>
      <c r="GGW4" s="218"/>
      <c r="GGX4" s="218"/>
      <c r="GGY4" s="218"/>
      <c r="GGZ4" s="218"/>
      <c r="GHA4" s="218"/>
      <c r="GHB4" s="218"/>
      <c r="GHC4" s="218"/>
      <c r="GHD4" s="218"/>
      <c r="GHE4" s="218"/>
      <c r="GHF4" s="218"/>
      <c r="GHG4" s="218"/>
      <c r="GHH4" s="218"/>
      <c r="GHI4" s="218"/>
      <c r="GHJ4" s="218"/>
      <c r="GHK4" s="218"/>
      <c r="GHL4" s="218"/>
      <c r="GHM4" s="218"/>
      <c r="GHN4" s="218"/>
      <c r="GHO4" s="218"/>
      <c r="GHP4" s="218"/>
      <c r="GHQ4" s="218"/>
      <c r="GHR4" s="218"/>
      <c r="GHS4" s="218"/>
      <c r="GHT4" s="218"/>
      <c r="GHU4" s="218"/>
      <c r="GHV4" s="218"/>
      <c r="GHW4" s="218"/>
      <c r="GHX4" s="218"/>
      <c r="GHY4" s="218"/>
      <c r="GHZ4" s="218"/>
      <c r="GIA4" s="218"/>
      <c r="GIB4" s="218"/>
      <c r="GIC4" s="218"/>
      <c r="GID4" s="218"/>
      <c r="GIE4" s="218"/>
      <c r="GIF4" s="218"/>
      <c r="GIG4" s="218"/>
      <c r="GIH4" s="218"/>
      <c r="GII4" s="218"/>
      <c r="GIJ4" s="218"/>
      <c r="GIK4" s="218"/>
      <c r="GIL4" s="218"/>
      <c r="GIM4" s="218"/>
      <c r="GIN4" s="218"/>
      <c r="GIO4" s="218"/>
      <c r="GIP4" s="218"/>
      <c r="GIQ4" s="218"/>
      <c r="GIR4" s="218"/>
      <c r="GIS4" s="218"/>
      <c r="GIT4" s="218"/>
      <c r="GIU4" s="218"/>
      <c r="GIV4" s="218"/>
      <c r="GIW4" s="218"/>
      <c r="GIX4" s="218"/>
      <c r="GIY4" s="218"/>
      <c r="GIZ4" s="218"/>
      <c r="GJA4" s="218"/>
      <c r="GJB4" s="218"/>
      <c r="GJC4" s="218"/>
      <c r="GJD4" s="218"/>
      <c r="GJE4" s="218"/>
      <c r="GJF4" s="218"/>
      <c r="GJG4" s="218"/>
      <c r="GJH4" s="218"/>
      <c r="GJI4" s="218"/>
      <c r="GJJ4" s="218"/>
      <c r="GJK4" s="218"/>
      <c r="GJL4" s="218"/>
      <c r="GJM4" s="218"/>
      <c r="GJN4" s="218"/>
      <c r="GJO4" s="218"/>
      <c r="GJP4" s="218"/>
      <c r="GJQ4" s="218"/>
      <c r="GJR4" s="218"/>
      <c r="GJS4" s="218"/>
      <c r="GJT4" s="218"/>
      <c r="GJU4" s="218"/>
      <c r="GJV4" s="218"/>
      <c r="GJW4" s="218"/>
      <c r="GJX4" s="218"/>
      <c r="GJY4" s="218"/>
      <c r="GJZ4" s="218"/>
      <c r="GKA4" s="218"/>
      <c r="GKB4" s="218"/>
      <c r="GKC4" s="218"/>
      <c r="GKD4" s="218"/>
      <c r="GKE4" s="218"/>
      <c r="GKF4" s="218"/>
      <c r="GKG4" s="218"/>
      <c r="GKH4" s="218"/>
      <c r="GKI4" s="218"/>
      <c r="GKJ4" s="218"/>
      <c r="GKK4" s="218"/>
      <c r="GKL4" s="218"/>
      <c r="GKM4" s="218"/>
      <c r="GKN4" s="218"/>
      <c r="GKO4" s="218"/>
      <c r="GKP4" s="218"/>
      <c r="GKQ4" s="218"/>
      <c r="GKR4" s="218"/>
      <c r="GKS4" s="218"/>
      <c r="GKT4" s="218"/>
      <c r="GKU4" s="218"/>
      <c r="GKV4" s="218"/>
      <c r="GKW4" s="218"/>
      <c r="GKX4" s="218"/>
      <c r="GKY4" s="218"/>
      <c r="GKZ4" s="218"/>
      <c r="GLA4" s="218"/>
      <c r="GLB4" s="218"/>
      <c r="GLC4" s="218"/>
      <c r="GLD4" s="218"/>
      <c r="GLE4" s="218"/>
      <c r="GLF4" s="218"/>
      <c r="GLG4" s="218"/>
      <c r="GLH4" s="218"/>
      <c r="GLI4" s="218"/>
      <c r="GLJ4" s="218"/>
      <c r="GLK4" s="218"/>
      <c r="GLL4" s="218"/>
      <c r="GLM4" s="218"/>
      <c r="GLN4" s="218"/>
      <c r="GLO4" s="218"/>
      <c r="GLP4" s="218"/>
      <c r="GLQ4" s="218"/>
      <c r="GLR4" s="218"/>
      <c r="GLS4" s="218"/>
      <c r="GLT4" s="218"/>
      <c r="GLU4" s="218"/>
      <c r="GLV4" s="218"/>
      <c r="GLW4" s="218"/>
      <c r="GLX4" s="218"/>
      <c r="GLY4" s="218"/>
      <c r="GLZ4" s="218"/>
      <c r="GMA4" s="218"/>
      <c r="GMB4" s="218"/>
      <c r="GMC4" s="218"/>
      <c r="GMD4" s="218"/>
      <c r="GME4" s="218"/>
      <c r="GMF4" s="218"/>
      <c r="GMG4" s="218"/>
      <c r="GMH4" s="218"/>
      <c r="GMI4" s="218"/>
      <c r="GMJ4" s="218"/>
      <c r="GMK4" s="218"/>
      <c r="GML4" s="218"/>
      <c r="GMM4" s="218"/>
      <c r="GMN4" s="218"/>
      <c r="GMO4" s="218"/>
      <c r="GMP4" s="218"/>
      <c r="GMQ4" s="218"/>
      <c r="GMR4" s="218"/>
      <c r="GMS4" s="218"/>
      <c r="GMT4" s="218"/>
      <c r="GMU4" s="218"/>
      <c r="GMV4" s="218"/>
      <c r="GMW4" s="218"/>
      <c r="GMX4" s="218"/>
      <c r="GMY4" s="218"/>
      <c r="GMZ4" s="218"/>
      <c r="GNA4" s="218"/>
      <c r="GNB4" s="218"/>
      <c r="GNC4" s="218"/>
      <c r="GND4" s="218"/>
      <c r="GNE4" s="218"/>
      <c r="GNF4" s="218"/>
      <c r="GNG4" s="218"/>
      <c r="GNH4" s="218"/>
      <c r="GNI4" s="218"/>
      <c r="GNJ4" s="218"/>
      <c r="GNK4" s="218"/>
      <c r="GNL4" s="218"/>
      <c r="GNM4" s="218"/>
      <c r="GNN4" s="218"/>
      <c r="GNO4" s="218"/>
      <c r="GNP4" s="218"/>
      <c r="GNQ4" s="218"/>
      <c r="GNR4" s="218"/>
      <c r="GNS4" s="218"/>
      <c r="GNT4" s="218"/>
      <c r="GNU4" s="218"/>
      <c r="GNV4" s="218"/>
      <c r="GNW4" s="218"/>
      <c r="GNX4" s="218"/>
      <c r="GNY4" s="218"/>
      <c r="GNZ4" s="218"/>
      <c r="GOA4" s="218"/>
      <c r="GOB4" s="218"/>
      <c r="GOC4" s="218"/>
      <c r="GOD4" s="218"/>
      <c r="GOE4" s="218"/>
      <c r="GOF4" s="218"/>
      <c r="GOG4" s="218"/>
      <c r="GOH4" s="218"/>
      <c r="GOI4" s="218"/>
      <c r="GOJ4" s="218"/>
      <c r="GOK4" s="218"/>
      <c r="GOL4" s="218"/>
      <c r="GOM4" s="218"/>
      <c r="GON4" s="218"/>
      <c r="GOO4" s="218"/>
      <c r="GOP4" s="218"/>
      <c r="GOQ4" s="218"/>
      <c r="GOR4" s="218"/>
      <c r="GOS4" s="218"/>
      <c r="GOT4" s="218"/>
      <c r="GOU4" s="218"/>
      <c r="GOV4" s="218"/>
      <c r="GOW4" s="218"/>
      <c r="GOX4" s="218"/>
      <c r="GOY4" s="218"/>
      <c r="GOZ4" s="218"/>
      <c r="GPA4" s="218"/>
      <c r="GPB4" s="218"/>
      <c r="GPC4" s="218"/>
      <c r="GPD4" s="218"/>
      <c r="GPE4" s="218"/>
      <c r="GPF4" s="218"/>
      <c r="GPG4" s="218"/>
      <c r="GPH4" s="218"/>
      <c r="GPI4" s="218"/>
      <c r="GPJ4" s="218"/>
      <c r="GPK4" s="218"/>
      <c r="GPL4" s="218"/>
      <c r="GPM4" s="218"/>
      <c r="GPN4" s="218"/>
      <c r="GPO4" s="218"/>
      <c r="GPP4" s="218"/>
      <c r="GPQ4" s="218"/>
      <c r="GPR4" s="218"/>
      <c r="GPS4" s="218"/>
      <c r="GPT4" s="218"/>
      <c r="GPU4" s="218"/>
      <c r="GPV4" s="218"/>
      <c r="GPW4" s="218"/>
      <c r="GPX4" s="218"/>
      <c r="GPY4" s="218"/>
      <c r="GPZ4" s="218"/>
      <c r="GQA4" s="218"/>
      <c r="GQB4" s="218"/>
      <c r="GQC4" s="218"/>
      <c r="GQD4" s="218"/>
      <c r="GQE4" s="218"/>
      <c r="GQF4" s="218"/>
      <c r="GQG4" s="218"/>
      <c r="GQH4" s="218"/>
      <c r="GQI4" s="218"/>
      <c r="GQJ4" s="218"/>
      <c r="GQK4" s="218"/>
      <c r="GQL4" s="218"/>
      <c r="GQM4" s="218"/>
      <c r="GQN4" s="218"/>
      <c r="GQO4" s="218"/>
      <c r="GQP4" s="218"/>
      <c r="GQQ4" s="218"/>
      <c r="GQR4" s="218"/>
      <c r="GQS4" s="218"/>
      <c r="GQT4" s="218"/>
      <c r="GQU4" s="218"/>
      <c r="GQV4" s="218"/>
      <c r="GQW4" s="218"/>
      <c r="GQX4" s="218"/>
      <c r="GQY4" s="218"/>
      <c r="GQZ4" s="218"/>
      <c r="GRA4" s="218"/>
      <c r="GRB4" s="218"/>
      <c r="GRC4" s="218"/>
      <c r="GRD4" s="218"/>
      <c r="GRE4" s="218"/>
      <c r="GRF4" s="218"/>
      <c r="GRG4" s="218"/>
      <c r="GRH4" s="218"/>
      <c r="GRI4" s="218"/>
      <c r="GRJ4" s="218"/>
      <c r="GRK4" s="218"/>
      <c r="GRL4" s="218"/>
      <c r="GRM4" s="218"/>
      <c r="GRN4" s="218"/>
      <c r="GRO4" s="218"/>
      <c r="GRP4" s="218"/>
      <c r="GRQ4" s="218"/>
      <c r="GRR4" s="218"/>
      <c r="GRS4" s="218"/>
      <c r="GRT4" s="218"/>
      <c r="GRU4" s="218"/>
      <c r="GRV4" s="218"/>
      <c r="GRW4" s="218"/>
      <c r="GRX4" s="218"/>
      <c r="GRY4" s="218"/>
      <c r="GRZ4" s="218"/>
      <c r="GSA4" s="218"/>
      <c r="GSB4" s="218"/>
      <c r="GSC4" s="218"/>
      <c r="GSD4" s="218"/>
      <c r="GSE4" s="218"/>
      <c r="GSF4" s="218"/>
      <c r="GSG4" s="218"/>
      <c r="GSH4" s="218"/>
      <c r="GSI4" s="218"/>
      <c r="GSJ4" s="218"/>
      <c r="GSK4" s="218"/>
      <c r="GSL4" s="218"/>
      <c r="GSM4" s="218"/>
      <c r="GSN4" s="218"/>
      <c r="GSO4" s="218"/>
      <c r="GSP4" s="218"/>
      <c r="GSQ4" s="218"/>
      <c r="GSR4" s="218"/>
      <c r="GSS4" s="218"/>
      <c r="GST4" s="218"/>
      <c r="GSU4" s="218"/>
      <c r="GSV4" s="218"/>
      <c r="GSW4" s="218"/>
      <c r="GSX4" s="218"/>
      <c r="GSY4" s="218"/>
      <c r="GSZ4" s="218"/>
      <c r="GTA4" s="218"/>
      <c r="GTB4" s="218"/>
      <c r="GTC4" s="218"/>
      <c r="GTD4" s="218"/>
      <c r="GTE4" s="218"/>
      <c r="GTF4" s="218"/>
      <c r="GTG4" s="218"/>
      <c r="GTH4" s="218"/>
      <c r="GTI4" s="218"/>
      <c r="GTJ4" s="218"/>
      <c r="GTK4" s="218"/>
      <c r="GTL4" s="218"/>
      <c r="GTM4" s="218"/>
      <c r="GTN4" s="218"/>
      <c r="GTO4" s="218"/>
      <c r="GTP4" s="218"/>
      <c r="GTQ4" s="218"/>
      <c r="GTR4" s="218"/>
      <c r="GTS4" s="218"/>
      <c r="GTT4" s="218"/>
      <c r="GTU4" s="218"/>
      <c r="GTV4" s="218"/>
      <c r="GTW4" s="218"/>
      <c r="GTX4" s="218"/>
      <c r="GTY4" s="218"/>
      <c r="GTZ4" s="218"/>
      <c r="GUA4" s="218"/>
      <c r="GUB4" s="218"/>
      <c r="GUC4" s="218"/>
      <c r="GUD4" s="218"/>
      <c r="GUE4" s="218"/>
      <c r="GUF4" s="218"/>
      <c r="GUG4" s="218"/>
      <c r="GUH4" s="218"/>
      <c r="GUI4" s="218"/>
      <c r="GUJ4" s="218"/>
      <c r="GUK4" s="218"/>
      <c r="GUL4" s="218"/>
      <c r="GUM4" s="218"/>
      <c r="GUN4" s="218"/>
      <c r="GUO4" s="218"/>
      <c r="GUP4" s="218"/>
      <c r="GUQ4" s="218"/>
      <c r="GUR4" s="218"/>
      <c r="GUS4" s="218"/>
      <c r="GUT4" s="218"/>
      <c r="GUU4" s="218"/>
      <c r="GUV4" s="218"/>
      <c r="GUW4" s="218"/>
      <c r="GUX4" s="218"/>
      <c r="GUY4" s="218"/>
      <c r="GUZ4" s="218"/>
      <c r="GVA4" s="218"/>
      <c r="GVB4" s="218"/>
      <c r="GVC4" s="218"/>
      <c r="GVD4" s="218"/>
      <c r="GVE4" s="218"/>
      <c r="GVF4" s="218"/>
      <c r="GVG4" s="218"/>
      <c r="GVH4" s="218"/>
      <c r="GVI4" s="218"/>
      <c r="GVJ4" s="218"/>
      <c r="GVK4" s="218"/>
      <c r="GVL4" s="218"/>
      <c r="GVM4" s="218"/>
      <c r="GVN4" s="218"/>
      <c r="GVO4" s="218"/>
      <c r="GVP4" s="218"/>
      <c r="GVQ4" s="218"/>
      <c r="GVR4" s="218"/>
      <c r="GVS4" s="218"/>
      <c r="GVT4" s="218"/>
      <c r="GVU4" s="218"/>
      <c r="GVV4" s="218"/>
      <c r="GVW4" s="218"/>
      <c r="GVX4" s="218"/>
      <c r="GVY4" s="218"/>
      <c r="GVZ4" s="218"/>
      <c r="GWA4" s="218"/>
      <c r="GWB4" s="218"/>
      <c r="GWC4" s="218"/>
      <c r="GWD4" s="218"/>
      <c r="GWE4" s="218"/>
      <c r="GWF4" s="218"/>
      <c r="GWG4" s="218"/>
      <c r="GWH4" s="218"/>
      <c r="GWI4" s="218"/>
      <c r="GWJ4" s="218"/>
      <c r="GWK4" s="218"/>
      <c r="GWL4" s="218"/>
      <c r="GWM4" s="218"/>
      <c r="GWN4" s="218"/>
      <c r="GWO4" s="218"/>
      <c r="GWP4" s="218"/>
      <c r="GWQ4" s="218"/>
      <c r="GWR4" s="218"/>
      <c r="GWS4" s="218"/>
      <c r="GWT4" s="218"/>
      <c r="GWU4" s="218"/>
      <c r="GWV4" s="218"/>
      <c r="GWW4" s="218"/>
      <c r="GWX4" s="218"/>
      <c r="GWY4" s="218"/>
      <c r="GWZ4" s="218"/>
      <c r="GXA4" s="218"/>
      <c r="GXB4" s="218"/>
      <c r="GXC4" s="218"/>
      <c r="GXD4" s="218"/>
      <c r="GXE4" s="218"/>
      <c r="GXF4" s="218"/>
      <c r="GXG4" s="218"/>
      <c r="GXH4" s="218"/>
      <c r="GXI4" s="218"/>
      <c r="GXJ4" s="218"/>
      <c r="GXK4" s="218"/>
      <c r="GXL4" s="218"/>
      <c r="GXM4" s="218"/>
      <c r="GXN4" s="218"/>
      <c r="GXO4" s="218"/>
      <c r="GXP4" s="218"/>
      <c r="GXQ4" s="218"/>
      <c r="GXR4" s="218"/>
      <c r="GXS4" s="218"/>
      <c r="GXT4" s="218"/>
      <c r="GXU4" s="218"/>
      <c r="GXV4" s="218"/>
      <c r="GXW4" s="218"/>
      <c r="GXX4" s="218"/>
      <c r="GXY4" s="218"/>
      <c r="GXZ4" s="218"/>
      <c r="GYA4" s="218"/>
      <c r="GYB4" s="218"/>
      <c r="GYC4" s="218"/>
      <c r="GYD4" s="218"/>
      <c r="GYE4" s="218"/>
      <c r="GYF4" s="218"/>
      <c r="GYG4" s="218"/>
      <c r="GYH4" s="218"/>
      <c r="GYI4" s="218"/>
      <c r="GYJ4" s="218"/>
      <c r="GYK4" s="218"/>
      <c r="GYL4" s="218"/>
      <c r="GYM4" s="218"/>
      <c r="GYN4" s="218"/>
      <c r="GYO4" s="218"/>
      <c r="GYP4" s="218"/>
      <c r="GYQ4" s="218"/>
      <c r="GYR4" s="218"/>
      <c r="GYS4" s="218"/>
      <c r="GYT4" s="218"/>
      <c r="GYU4" s="218"/>
      <c r="GYV4" s="218"/>
      <c r="GYW4" s="218"/>
      <c r="GYX4" s="218"/>
      <c r="GYY4" s="218"/>
      <c r="GYZ4" s="218"/>
      <c r="GZA4" s="218"/>
      <c r="GZB4" s="218"/>
      <c r="GZC4" s="218"/>
      <c r="GZD4" s="218"/>
      <c r="GZE4" s="218"/>
      <c r="GZF4" s="218"/>
      <c r="GZG4" s="218"/>
      <c r="GZH4" s="218"/>
      <c r="GZI4" s="218"/>
      <c r="GZJ4" s="218"/>
      <c r="GZK4" s="218"/>
      <c r="GZL4" s="218"/>
      <c r="GZM4" s="218"/>
      <c r="GZN4" s="218"/>
      <c r="GZO4" s="218"/>
      <c r="GZP4" s="218"/>
      <c r="GZQ4" s="218"/>
      <c r="GZR4" s="218"/>
      <c r="GZS4" s="218"/>
      <c r="GZT4" s="218"/>
      <c r="GZU4" s="218"/>
      <c r="GZV4" s="218"/>
      <c r="GZW4" s="218"/>
      <c r="GZX4" s="218"/>
      <c r="GZY4" s="218"/>
      <c r="GZZ4" s="218"/>
      <c r="HAA4" s="218"/>
      <c r="HAB4" s="218"/>
      <c r="HAC4" s="218"/>
      <c r="HAD4" s="218"/>
      <c r="HAE4" s="218"/>
      <c r="HAF4" s="218"/>
      <c r="HAG4" s="218"/>
      <c r="HAH4" s="218"/>
      <c r="HAI4" s="218"/>
      <c r="HAJ4" s="218"/>
      <c r="HAK4" s="218"/>
      <c r="HAL4" s="218"/>
      <c r="HAM4" s="218"/>
      <c r="HAN4" s="218"/>
      <c r="HAO4" s="218"/>
      <c r="HAP4" s="218"/>
      <c r="HAQ4" s="218"/>
      <c r="HAR4" s="218"/>
      <c r="HAS4" s="218"/>
      <c r="HAT4" s="218"/>
      <c r="HAU4" s="218"/>
      <c r="HAV4" s="218"/>
      <c r="HAW4" s="218"/>
      <c r="HAX4" s="218"/>
      <c r="HAY4" s="218"/>
      <c r="HAZ4" s="218"/>
      <c r="HBA4" s="218"/>
      <c r="HBB4" s="218"/>
      <c r="HBC4" s="218"/>
      <c r="HBD4" s="218"/>
      <c r="HBE4" s="218"/>
      <c r="HBF4" s="218"/>
      <c r="HBG4" s="218"/>
      <c r="HBH4" s="218"/>
      <c r="HBI4" s="218"/>
      <c r="HBJ4" s="218"/>
      <c r="HBK4" s="218"/>
      <c r="HBL4" s="218"/>
      <c r="HBM4" s="218"/>
      <c r="HBN4" s="218"/>
      <c r="HBO4" s="218"/>
      <c r="HBP4" s="218"/>
      <c r="HBQ4" s="218"/>
      <c r="HBR4" s="218"/>
      <c r="HBS4" s="218"/>
      <c r="HBT4" s="218"/>
      <c r="HBU4" s="218"/>
      <c r="HBV4" s="218"/>
      <c r="HBW4" s="218"/>
      <c r="HBX4" s="218"/>
      <c r="HBY4" s="218"/>
      <c r="HBZ4" s="218"/>
      <c r="HCA4" s="218"/>
      <c r="HCB4" s="218"/>
      <c r="HCC4" s="218"/>
      <c r="HCD4" s="218"/>
      <c r="HCE4" s="218"/>
      <c r="HCF4" s="218"/>
      <c r="HCG4" s="218"/>
      <c r="HCH4" s="218"/>
      <c r="HCI4" s="218"/>
      <c r="HCJ4" s="218"/>
      <c r="HCK4" s="218"/>
      <c r="HCL4" s="218"/>
      <c r="HCM4" s="218"/>
      <c r="HCN4" s="218"/>
      <c r="HCO4" s="218"/>
      <c r="HCP4" s="218"/>
      <c r="HCQ4" s="218"/>
      <c r="HCR4" s="218"/>
      <c r="HCS4" s="218"/>
      <c r="HCT4" s="218"/>
      <c r="HCU4" s="218"/>
      <c r="HCV4" s="218"/>
      <c r="HCW4" s="218"/>
      <c r="HCX4" s="218"/>
      <c r="HCY4" s="218"/>
      <c r="HCZ4" s="218"/>
      <c r="HDA4" s="218"/>
      <c r="HDB4" s="218"/>
      <c r="HDC4" s="218"/>
      <c r="HDD4" s="218"/>
      <c r="HDE4" s="218"/>
      <c r="HDF4" s="218"/>
      <c r="HDG4" s="218"/>
      <c r="HDH4" s="218"/>
      <c r="HDI4" s="218"/>
      <c r="HDJ4" s="218"/>
      <c r="HDK4" s="218"/>
      <c r="HDL4" s="218"/>
      <c r="HDM4" s="218"/>
      <c r="HDN4" s="218"/>
      <c r="HDO4" s="218"/>
      <c r="HDP4" s="218"/>
      <c r="HDQ4" s="218"/>
      <c r="HDR4" s="218"/>
      <c r="HDS4" s="218"/>
      <c r="HDT4" s="218"/>
      <c r="HDU4" s="218"/>
      <c r="HDV4" s="218"/>
      <c r="HDW4" s="218"/>
      <c r="HDX4" s="218"/>
      <c r="HDY4" s="218"/>
      <c r="HDZ4" s="218"/>
      <c r="HEA4" s="218"/>
      <c r="HEB4" s="218"/>
      <c r="HEC4" s="218"/>
      <c r="HED4" s="218"/>
      <c r="HEE4" s="218"/>
      <c r="HEF4" s="218"/>
      <c r="HEG4" s="218"/>
      <c r="HEH4" s="218"/>
      <c r="HEI4" s="218"/>
      <c r="HEJ4" s="218"/>
      <c r="HEK4" s="218"/>
      <c r="HEL4" s="218"/>
      <c r="HEM4" s="218"/>
      <c r="HEN4" s="218"/>
      <c r="HEO4" s="218"/>
      <c r="HEP4" s="218"/>
      <c r="HEQ4" s="218"/>
      <c r="HER4" s="218"/>
      <c r="HES4" s="218"/>
      <c r="HET4" s="218"/>
      <c r="HEU4" s="218"/>
      <c r="HEV4" s="218"/>
      <c r="HEW4" s="218"/>
      <c r="HEX4" s="218"/>
      <c r="HEY4" s="218"/>
      <c r="HEZ4" s="218"/>
      <c r="HFA4" s="218"/>
      <c r="HFB4" s="218"/>
      <c r="HFC4" s="218"/>
      <c r="HFD4" s="218"/>
      <c r="HFE4" s="218"/>
      <c r="HFF4" s="218"/>
      <c r="HFG4" s="218"/>
      <c r="HFH4" s="218"/>
      <c r="HFI4" s="218"/>
      <c r="HFJ4" s="218"/>
      <c r="HFK4" s="218"/>
      <c r="HFL4" s="218"/>
      <c r="HFM4" s="218"/>
      <c r="HFN4" s="218"/>
      <c r="HFO4" s="218"/>
      <c r="HFP4" s="218"/>
      <c r="HFQ4" s="218"/>
      <c r="HFR4" s="218"/>
      <c r="HFS4" s="218"/>
      <c r="HFT4" s="218"/>
      <c r="HFU4" s="218"/>
      <c r="HFV4" s="218"/>
      <c r="HFW4" s="218"/>
      <c r="HFX4" s="218"/>
      <c r="HFY4" s="218"/>
      <c r="HFZ4" s="218"/>
      <c r="HGA4" s="218"/>
      <c r="HGB4" s="218"/>
      <c r="HGC4" s="218"/>
      <c r="HGD4" s="218"/>
      <c r="HGE4" s="218"/>
      <c r="HGF4" s="218"/>
      <c r="HGG4" s="218"/>
      <c r="HGH4" s="218"/>
      <c r="HGI4" s="218"/>
      <c r="HGJ4" s="218"/>
      <c r="HGK4" s="218"/>
      <c r="HGL4" s="218"/>
      <c r="HGM4" s="218"/>
      <c r="HGN4" s="218"/>
      <c r="HGO4" s="218"/>
      <c r="HGP4" s="218"/>
      <c r="HGQ4" s="218"/>
      <c r="HGR4" s="218"/>
      <c r="HGS4" s="218"/>
      <c r="HGT4" s="218"/>
      <c r="HGU4" s="218"/>
      <c r="HGV4" s="218"/>
      <c r="HGW4" s="218"/>
      <c r="HGX4" s="218"/>
      <c r="HGY4" s="218"/>
      <c r="HGZ4" s="218"/>
      <c r="HHA4" s="218"/>
      <c r="HHB4" s="218"/>
      <c r="HHC4" s="218"/>
      <c r="HHD4" s="218"/>
      <c r="HHE4" s="218"/>
      <c r="HHF4" s="218"/>
      <c r="HHG4" s="218"/>
      <c r="HHH4" s="218"/>
      <c r="HHI4" s="218"/>
      <c r="HHJ4" s="218"/>
      <c r="HHK4" s="218"/>
      <c r="HHL4" s="218"/>
      <c r="HHM4" s="218"/>
      <c r="HHN4" s="218"/>
      <c r="HHO4" s="218"/>
      <c r="HHP4" s="218"/>
      <c r="HHQ4" s="218"/>
      <c r="HHR4" s="218"/>
      <c r="HHS4" s="218"/>
      <c r="HHT4" s="218"/>
      <c r="HHU4" s="218"/>
      <c r="HHV4" s="218"/>
      <c r="HHW4" s="218"/>
      <c r="HHX4" s="218"/>
      <c r="HHY4" s="218"/>
      <c r="HHZ4" s="218"/>
      <c r="HIA4" s="218"/>
      <c r="HIB4" s="218"/>
      <c r="HIC4" s="218"/>
      <c r="HID4" s="218"/>
      <c r="HIE4" s="218"/>
      <c r="HIF4" s="218"/>
      <c r="HIG4" s="218"/>
      <c r="HIH4" s="218"/>
      <c r="HII4" s="218"/>
      <c r="HIJ4" s="218"/>
      <c r="HIK4" s="218"/>
      <c r="HIL4" s="218"/>
      <c r="HIM4" s="218"/>
      <c r="HIN4" s="218"/>
      <c r="HIO4" s="218"/>
      <c r="HIP4" s="218"/>
      <c r="HIQ4" s="218"/>
      <c r="HIR4" s="218"/>
      <c r="HIS4" s="218"/>
      <c r="HIT4" s="218"/>
      <c r="HIU4" s="218"/>
      <c r="HIV4" s="218"/>
      <c r="HIW4" s="218"/>
      <c r="HIX4" s="218"/>
      <c r="HIY4" s="218"/>
      <c r="HIZ4" s="218"/>
      <c r="HJA4" s="218"/>
      <c r="HJB4" s="218"/>
      <c r="HJC4" s="218"/>
      <c r="HJD4" s="218"/>
      <c r="HJE4" s="218"/>
      <c r="HJF4" s="218"/>
      <c r="HJG4" s="218"/>
      <c r="HJH4" s="218"/>
      <c r="HJI4" s="218"/>
      <c r="HJJ4" s="218"/>
      <c r="HJK4" s="218"/>
      <c r="HJL4" s="218"/>
      <c r="HJM4" s="218"/>
      <c r="HJN4" s="218"/>
      <c r="HJO4" s="218"/>
      <c r="HJP4" s="218"/>
      <c r="HJQ4" s="218"/>
      <c r="HJR4" s="218"/>
      <c r="HJS4" s="218"/>
      <c r="HJT4" s="218"/>
      <c r="HJU4" s="218"/>
      <c r="HJV4" s="218"/>
      <c r="HJW4" s="218"/>
      <c r="HJX4" s="218"/>
      <c r="HJY4" s="218"/>
      <c r="HJZ4" s="218"/>
      <c r="HKA4" s="218"/>
      <c r="HKB4" s="218"/>
      <c r="HKC4" s="218"/>
      <c r="HKD4" s="218"/>
      <c r="HKE4" s="218"/>
      <c r="HKF4" s="218"/>
      <c r="HKG4" s="218"/>
      <c r="HKH4" s="218"/>
      <c r="HKI4" s="218"/>
      <c r="HKJ4" s="218"/>
      <c r="HKK4" s="218"/>
      <c r="HKL4" s="218"/>
      <c r="HKM4" s="218"/>
      <c r="HKN4" s="218"/>
      <c r="HKO4" s="218"/>
      <c r="HKP4" s="218"/>
      <c r="HKQ4" s="218"/>
      <c r="HKR4" s="218"/>
      <c r="HKS4" s="218"/>
      <c r="HKT4" s="218"/>
      <c r="HKU4" s="218"/>
      <c r="HKV4" s="218"/>
      <c r="HKW4" s="218"/>
      <c r="HKX4" s="218"/>
      <c r="HKY4" s="218"/>
      <c r="HKZ4" s="218"/>
      <c r="HLA4" s="218"/>
      <c r="HLB4" s="218"/>
      <c r="HLC4" s="218"/>
      <c r="HLD4" s="218"/>
      <c r="HLE4" s="218"/>
      <c r="HLF4" s="218"/>
      <c r="HLG4" s="218"/>
      <c r="HLH4" s="218"/>
      <c r="HLI4" s="218"/>
      <c r="HLJ4" s="218"/>
      <c r="HLK4" s="218"/>
      <c r="HLL4" s="218"/>
      <c r="HLM4" s="218"/>
      <c r="HLN4" s="218"/>
      <c r="HLO4" s="218"/>
      <c r="HLP4" s="218"/>
      <c r="HLQ4" s="218"/>
      <c r="HLR4" s="218"/>
      <c r="HLS4" s="218"/>
      <c r="HLT4" s="218"/>
      <c r="HLU4" s="218"/>
      <c r="HLV4" s="218"/>
      <c r="HLW4" s="218"/>
      <c r="HLX4" s="218"/>
      <c r="HLY4" s="218"/>
      <c r="HLZ4" s="218"/>
      <c r="HMA4" s="218"/>
      <c r="HMB4" s="218"/>
      <c r="HMC4" s="218"/>
      <c r="HMD4" s="218"/>
      <c r="HME4" s="218"/>
      <c r="HMF4" s="218"/>
      <c r="HMG4" s="218"/>
      <c r="HMH4" s="218"/>
      <c r="HMI4" s="218"/>
      <c r="HMJ4" s="218"/>
      <c r="HMK4" s="218"/>
      <c r="HML4" s="218"/>
      <c r="HMM4" s="218"/>
      <c r="HMN4" s="218"/>
      <c r="HMO4" s="218"/>
      <c r="HMP4" s="218"/>
      <c r="HMQ4" s="218"/>
      <c r="HMR4" s="218"/>
      <c r="HMS4" s="218"/>
      <c r="HMT4" s="218"/>
      <c r="HMU4" s="218"/>
      <c r="HMV4" s="218"/>
      <c r="HMW4" s="218"/>
      <c r="HMX4" s="218"/>
      <c r="HMY4" s="218"/>
      <c r="HMZ4" s="218"/>
      <c r="HNA4" s="218"/>
      <c r="HNB4" s="218"/>
      <c r="HNC4" s="218"/>
      <c r="HND4" s="218"/>
      <c r="HNE4" s="218"/>
      <c r="HNF4" s="218"/>
      <c r="HNG4" s="218"/>
      <c r="HNH4" s="218"/>
      <c r="HNI4" s="218"/>
      <c r="HNJ4" s="218"/>
      <c r="HNK4" s="218"/>
      <c r="HNL4" s="218"/>
      <c r="HNM4" s="218"/>
      <c r="HNN4" s="218"/>
      <c r="HNO4" s="218"/>
      <c r="HNP4" s="218"/>
      <c r="HNQ4" s="218"/>
      <c r="HNR4" s="218"/>
      <c r="HNS4" s="218"/>
      <c r="HNT4" s="218"/>
      <c r="HNU4" s="218"/>
      <c r="HNV4" s="218"/>
      <c r="HNW4" s="218"/>
      <c r="HNX4" s="218"/>
      <c r="HNY4" s="218"/>
      <c r="HNZ4" s="218"/>
      <c r="HOA4" s="218"/>
      <c r="HOB4" s="218"/>
      <c r="HOC4" s="218"/>
      <c r="HOD4" s="218"/>
      <c r="HOE4" s="218"/>
      <c r="HOF4" s="218"/>
      <c r="HOG4" s="218"/>
      <c r="HOH4" s="218"/>
      <c r="HOI4" s="218"/>
      <c r="HOJ4" s="218"/>
      <c r="HOK4" s="218"/>
      <c r="HOL4" s="218"/>
      <c r="HOM4" s="218"/>
      <c r="HON4" s="218"/>
      <c r="HOO4" s="218"/>
      <c r="HOP4" s="218"/>
      <c r="HOQ4" s="218"/>
      <c r="HOR4" s="218"/>
      <c r="HOS4" s="218"/>
      <c r="HOT4" s="218"/>
      <c r="HOU4" s="218"/>
      <c r="HOV4" s="218"/>
      <c r="HOW4" s="218"/>
      <c r="HOX4" s="218"/>
      <c r="HOY4" s="218"/>
      <c r="HOZ4" s="218"/>
      <c r="HPA4" s="218"/>
      <c r="HPB4" s="218"/>
      <c r="HPC4" s="218"/>
      <c r="HPD4" s="218"/>
      <c r="HPE4" s="218"/>
      <c r="HPF4" s="218"/>
      <c r="HPG4" s="218"/>
      <c r="HPH4" s="218"/>
      <c r="HPI4" s="218"/>
      <c r="HPJ4" s="218"/>
      <c r="HPK4" s="218"/>
      <c r="HPL4" s="218"/>
      <c r="HPM4" s="218"/>
      <c r="HPN4" s="218"/>
      <c r="HPO4" s="218"/>
      <c r="HPP4" s="218"/>
      <c r="HPQ4" s="218"/>
      <c r="HPR4" s="218"/>
      <c r="HPS4" s="218"/>
      <c r="HPT4" s="218"/>
      <c r="HPU4" s="218"/>
      <c r="HPV4" s="218"/>
      <c r="HPW4" s="218"/>
      <c r="HPX4" s="218"/>
      <c r="HPY4" s="218"/>
      <c r="HPZ4" s="218"/>
      <c r="HQA4" s="218"/>
      <c r="HQB4" s="218"/>
      <c r="HQC4" s="218"/>
      <c r="HQD4" s="218"/>
      <c r="HQE4" s="218"/>
      <c r="HQF4" s="218"/>
      <c r="HQG4" s="218"/>
      <c r="HQH4" s="218"/>
      <c r="HQI4" s="218"/>
      <c r="HQJ4" s="218"/>
      <c r="HQK4" s="218"/>
      <c r="HQL4" s="218"/>
      <c r="HQM4" s="218"/>
      <c r="HQN4" s="218"/>
      <c r="HQO4" s="218"/>
      <c r="HQP4" s="218"/>
      <c r="HQQ4" s="218"/>
      <c r="HQR4" s="218"/>
      <c r="HQS4" s="218"/>
      <c r="HQT4" s="218"/>
      <c r="HQU4" s="218"/>
      <c r="HQV4" s="218"/>
      <c r="HQW4" s="218"/>
      <c r="HQX4" s="218"/>
      <c r="HQY4" s="218"/>
      <c r="HQZ4" s="218"/>
      <c r="HRA4" s="218"/>
      <c r="HRB4" s="218"/>
      <c r="HRC4" s="218"/>
      <c r="HRD4" s="218"/>
      <c r="HRE4" s="218"/>
      <c r="HRF4" s="218"/>
      <c r="HRG4" s="218"/>
      <c r="HRH4" s="218"/>
      <c r="HRI4" s="218"/>
      <c r="HRJ4" s="218"/>
      <c r="HRK4" s="218"/>
      <c r="HRL4" s="218"/>
      <c r="HRM4" s="218"/>
      <c r="HRN4" s="218"/>
      <c r="HRO4" s="218"/>
      <c r="HRP4" s="218"/>
      <c r="HRQ4" s="218"/>
      <c r="HRR4" s="218"/>
      <c r="HRS4" s="218"/>
      <c r="HRT4" s="218"/>
      <c r="HRU4" s="218"/>
      <c r="HRV4" s="218"/>
      <c r="HRW4" s="218"/>
      <c r="HRX4" s="218"/>
      <c r="HRY4" s="218"/>
      <c r="HRZ4" s="218"/>
      <c r="HSA4" s="218"/>
      <c r="HSB4" s="218"/>
      <c r="HSC4" s="218"/>
      <c r="HSD4" s="218"/>
      <c r="HSE4" s="218"/>
      <c r="HSF4" s="218"/>
      <c r="HSG4" s="218"/>
      <c r="HSH4" s="218"/>
      <c r="HSI4" s="218"/>
      <c r="HSJ4" s="218"/>
      <c r="HSK4" s="218"/>
      <c r="HSL4" s="218"/>
      <c r="HSM4" s="218"/>
      <c r="HSN4" s="218"/>
      <c r="HSO4" s="218"/>
      <c r="HSP4" s="218"/>
      <c r="HSQ4" s="218"/>
      <c r="HSR4" s="218"/>
      <c r="HSS4" s="218"/>
      <c r="HST4" s="218"/>
      <c r="HSU4" s="218"/>
      <c r="HSV4" s="218"/>
      <c r="HSW4" s="218"/>
      <c r="HSX4" s="218"/>
      <c r="HSY4" s="218"/>
      <c r="HSZ4" s="218"/>
      <c r="HTA4" s="218"/>
      <c r="HTB4" s="218"/>
      <c r="HTC4" s="218"/>
      <c r="HTD4" s="218"/>
      <c r="HTE4" s="218"/>
      <c r="HTF4" s="218"/>
      <c r="HTG4" s="218"/>
      <c r="HTH4" s="218"/>
      <c r="HTI4" s="218"/>
      <c r="HTJ4" s="218"/>
      <c r="HTK4" s="218"/>
      <c r="HTL4" s="218"/>
      <c r="HTM4" s="218"/>
      <c r="HTN4" s="218"/>
      <c r="HTO4" s="218"/>
      <c r="HTP4" s="218"/>
      <c r="HTQ4" s="218"/>
      <c r="HTR4" s="218"/>
      <c r="HTS4" s="218"/>
      <c r="HTT4" s="218"/>
      <c r="HTU4" s="218"/>
      <c r="HTV4" s="218"/>
      <c r="HTW4" s="218"/>
      <c r="HTX4" s="218"/>
      <c r="HTY4" s="218"/>
      <c r="HTZ4" s="218"/>
      <c r="HUA4" s="218"/>
      <c r="HUB4" s="218"/>
      <c r="HUC4" s="218"/>
      <c r="HUD4" s="218"/>
      <c r="HUE4" s="218"/>
      <c r="HUF4" s="218"/>
      <c r="HUG4" s="218"/>
      <c r="HUH4" s="218"/>
      <c r="HUI4" s="218"/>
      <c r="HUJ4" s="218"/>
      <c r="HUK4" s="218"/>
      <c r="HUL4" s="218"/>
      <c r="HUM4" s="218"/>
      <c r="HUN4" s="218"/>
      <c r="HUO4" s="218"/>
      <c r="HUP4" s="218"/>
      <c r="HUQ4" s="218"/>
      <c r="HUR4" s="218"/>
      <c r="HUS4" s="218"/>
      <c r="HUT4" s="218"/>
      <c r="HUU4" s="218"/>
      <c r="HUV4" s="218"/>
      <c r="HUW4" s="218"/>
      <c r="HUX4" s="218"/>
      <c r="HUY4" s="218"/>
      <c r="HUZ4" s="218"/>
      <c r="HVA4" s="218"/>
      <c r="HVB4" s="218"/>
      <c r="HVC4" s="218"/>
      <c r="HVD4" s="218"/>
      <c r="HVE4" s="218"/>
      <c r="HVF4" s="218"/>
      <c r="HVG4" s="218"/>
      <c r="HVH4" s="218"/>
      <c r="HVI4" s="218"/>
      <c r="HVJ4" s="218"/>
      <c r="HVK4" s="218"/>
      <c r="HVL4" s="218"/>
      <c r="HVM4" s="218"/>
      <c r="HVN4" s="218"/>
      <c r="HVO4" s="218"/>
      <c r="HVP4" s="218"/>
      <c r="HVQ4" s="218"/>
      <c r="HVR4" s="218"/>
      <c r="HVS4" s="218"/>
      <c r="HVT4" s="218"/>
      <c r="HVU4" s="218"/>
      <c r="HVV4" s="218"/>
      <c r="HVW4" s="218"/>
      <c r="HVX4" s="218"/>
      <c r="HVY4" s="218"/>
      <c r="HVZ4" s="218"/>
      <c r="HWA4" s="218"/>
      <c r="HWB4" s="218"/>
      <c r="HWC4" s="218"/>
      <c r="HWD4" s="218"/>
      <c r="HWE4" s="218"/>
      <c r="HWF4" s="218"/>
      <c r="HWG4" s="218"/>
      <c r="HWH4" s="218"/>
      <c r="HWI4" s="218"/>
      <c r="HWJ4" s="218"/>
      <c r="HWK4" s="218"/>
      <c r="HWL4" s="218"/>
      <c r="HWM4" s="218"/>
      <c r="HWN4" s="218"/>
      <c r="HWO4" s="218"/>
      <c r="HWP4" s="218"/>
      <c r="HWQ4" s="218"/>
      <c r="HWR4" s="218"/>
      <c r="HWS4" s="218"/>
      <c r="HWT4" s="218"/>
      <c r="HWU4" s="218"/>
      <c r="HWV4" s="218"/>
      <c r="HWW4" s="218"/>
      <c r="HWX4" s="218"/>
      <c r="HWY4" s="218"/>
      <c r="HWZ4" s="218"/>
      <c r="HXA4" s="218"/>
      <c r="HXB4" s="218"/>
      <c r="HXC4" s="218"/>
      <c r="HXD4" s="218"/>
      <c r="HXE4" s="218"/>
      <c r="HXF4" s="218"/>
      <c r="HXG4" s="218"/>
      <c r="HXH4" s="218"/>
      <c r="HXI4" s="218"/>
      <c r="HXJ4" s="218"/>
      <c r="HXK4" s="218"/>
      <c r="HXL4" s="218"/>
      <c r="HXM4" s="218"/>
      <c r="HXN4" s="218"/>
      <c r="HXO4" s="218"/>
      <c r="HXP4" s="218"/>
      <c r="HXQ4" s="218"/>
      <c r="HXR4" s="218"/>
      <c r="HXS4" s="218"/>
      <c r="HXT4" s="218"/>
      <c r="HXU4" s="218"/>
      <c r="HXV4" s="218"/>
      <c r="HXW4" s="218"/>
      <c r="HXX4" s="218"/>
      <c r="HXY4" s="218"/>
      <c r="HXZ4" s="218"/>
      <c r="HYA4" s="218"/>
      <c r="HYB4" s="218"/>
      <c r="HYC4" s="218"/>
      <c r="HYD4" s="218"/>
      <c r="HYE4" s="218"/>
      <c r="HYF4" s="218"/>
      <c r="HYG4" s="218"/>
      <c r="HYH4" s="218"/>
      <c r="HYI4" s="218"/>
      <c r="HYJ4" s="218"/>
      <c r="HYK4" s="218"/>
      <c r="HYL4" s="218"/>
      <c r="HYM4" s="218"/>
      <c r="HYN4" s="218"/>
      <c r="HYO4" s="218"/>
      <c r="HYP4" s="218"/>
      <c r="HYQ4" s="218"/>
      <c r="HYR4" s="218"/>
      <c r="HYS4" s="218"/>
      <c r="HYT4" s="218"/>
      <c r="HYU4" s="218"/>
      <c r="HYV4" s="218"/>
      <c r="HYW4" s="218"/>
      <c r="HYX4" s="218"/>
      <c r="HYY4" s="218"/>
      <c r="HYZ4" s="218"/>
      <c r="HZA4" s="218"/>
      <c r="HZB4" s="218"/>
      <c r="HZC4" s="218"/>
      <c r="HZD4" s="218"/>
      <c r="HZE4" s="218"/>
      <c r="HZF4" s="218"/>
      <c r="HZG4" s="218"/>
      <c r="HZH4" s="218"/>
      <c r="HZI4" s="218"/>
      <c r="HZJ4" s="218"/>
      <c r="HZK4" s="218"/>
      <c r="HZL4" s="218"/>
      <c r="HZM4" s="218"/>
      <c r="HZN4" s="218"/>
      <c r="HZO4" s="218"/>
      <c r="HZP4" s="218"/>
      <c r="HZQ4" s="218"/>
      <c r="HZR4" s="218"/>
      <c r="HZS4" s="218"/>
      <c r="HZT4" s="218"/>
      <c r="HZU4" s="218"/>
      <c r="HZV4" s="218"/>
      <c r="HZW4" s="218"/>
      <c r="HZX4" s="218"/>
      <c r="HZY4" s="218"/>
      <c r="HZZ4" s="218"/>
      <c r="IAA4" s="218"/>
      <c r="IAB4" s="218"/>
      <c r="IAC4" s="218"/>
      <c r="IAD4" s="218"/>
      <c r="IAE4" s="218"/>
      <c r="IAF4" s="218"/>
      <c r="IAG4" s="218"/>
      <c r="IAH4" s="218"/>
      <c r="IAI4" s="218"/>
      <c r="IAJ4" s="218"/>
      <c r="IAK4" s="218"/>
      <c r="IAL4" s="218"/>
      <c r="IAM4" s="218"/>
      <c r="IAN4" s="218"/>
      <c r="IAO4" s="218"/>
      <c r="IAP4" s="218"/>
      <c r="IAQ4" s="218"/>
      <c r="IAR4" s="218"/>
      <c r="IAS4" s="218"/>
      <c r="IAT4" s="218"/>
      <c r="IAU4" s="218"/>
      <c r="IAV4" s="218"/>
      <c r="IAW4" s="218"/>
      <c r="IAX4" s="218"/>
      <c r="IAY4" s="218"/>
      <c r="IAZ4" s="218"/>
      <c r="IBA4" s="218"/>
      <c r="IBB4" s="218"/>
      <c r="IBC4" s="218"/>
      <c r="IBD4" s="218"/>
      <c r="IBE4" s="218"/>
      <c r="IBF4" s="218"/>
      <c r="IBG4" s="218"/>
      <c r="IBH4" s="218"/>
      <c r="IBI4" s="218"/>
      <c r="IBJ4" s="218"/>
      <c r="IBK4" s="218"/>
      <c r="IBL4" s="218"/>
      <c r="IBM4" s="218"/>
      <c r="IBN4" s="218"/>
      <c r="IBO4" s="218"/>
      <c r="IBP4" s="218"/>
      <c r="IBQ4" s="218"/>
      <c r="IBR4" s="218"/>
      <c r="IBS4" s="218"/>
      <c r="IBT4" s="218"/>
      <c r="IBU4" s="218"/>
      <c r="IBV4" s="218"/>
      <c r="IBW4" s="218"/>
      <c r="IBX4" s="218"/>
      <c r="IBY4" s="218"/>
      <c r="IBZ4" s="218"/>
      <c r="ICA4" s="218"/>
      <c r="ICB4" s="218"/>
      <c r="ICC4" s="218"/>
      <c r="ICD4" s="218"/>
      <c r="ICE4" s="218"/>
      <c r="ICF4" s="218"/>
      <c r="ICG4" s="218"/>
      <c r="ICH4" s="218"/>
      <c r="ICI4" s="218"/>
      <c r="ICJ4" s="218"/>
      <c r="ICK4" s="218"/>
      <c r="ICL4" s="218"/>
      <c r="ICM4" s="218"/>
      <c r="ICN4" s="218"/>
      <c r="ICO4" s="218"/>
      <c r="ICP4" s="218"/>
      <c r="ICQ4" s="218"/>
      <c r="ICR4" s="218"/>
      <c r="ICS4" s="218"/>
      <c r="ICT4" s="218"/>
      <c r="ICU4" s="218"/>
      <c r="ICV4" s="218"/>
      <c r="ICW4" s="218"/>
      <c r="ICX4" s="218"/>
      <c r="ICY4" s="218"/>
      <c r="ICZ4" s="218"/>
      <c r="IDA4" s="218"/>
      <c r="IDB4" s="218"/>
      <c r="IDC4" s="218"/>
      <c r="IDD4" s="218"/>
      <c r="IDE4" s="218"/>
      <c r="IDF4" s="218"/>
      <c r="IDG4" s="218"/>
      <c r="IDH4" s="218"/>
      <c r="IDI4" s="218"/>
      <c r="IDJ4" s="218"/>
      <c r="IDK4" s="218"/>
      <c r="IDL4" s="218"/>
      <c r="IDM4" s="218"/>
      <c r="IDN4" s="218"/>
      <c r="IDO4" s="218"/>
      <c r="IDP4" s="218"/>
      <c r="IDQ4" s="218"/>
      <c r="IDR4" s="218"/>
      <c r="IDS4" s="218"/>
      <c r="IDT4" s="218"/>
      <c r="IDU4" s="218"/>
      <c r="IDV4" s="218"/>
      <c r="IDW4" s="218"/>
      <c r="IDX4" s="218"/>
      <c r="IDY4" s="218"/>
      <c r="IDZ4" s="218"/>
      <c r="IEA4" s="218"/>
      <c r="IEB4" s="218"/>
      <c r="IEC4" s="218"/>
      <c r="IED4" s="218"/>
      <c r="IEE4" s="218"/>
      <c r="IEF4" s="218"/>
      <c r="IEG4" s="218"/>
      <c r="IEH4" s="218"/>
      <c r="IEI4" s="218"/>
      <c r="IEJ4" s="218"/>
      <c r="IEK4" s="218"/>
      <c r="IEL4" s="218"/>
      <c r="IEM4" s="218"/>
      <c r="IEN4" s="218"/>
      <c r="IEO4" s="218"/>
      <c r="IEP4" s="218"/>
      <c r="IEQ4" s="218"/>
      <c r="IER4" s="218"/>
      <c r="IES4" s="218"/>
      <c r="IET4" s="218"/>
      <c r="IEU4" s="218"/>
      <c r="IEV4" s="218"/>
      <c r="IEW4" s="218"/>
      <c r="IEX4" s="218"/>
      <c r="IEY4" s="218"/>
      <c r="IEZ4" s="218"/>
      <c r="IFA4" s="218"/>
      <c r="IFB4" s="218"/>
      <c r="IFC4" s="218"/>
      <c r="IFD4" s="218"/>
      <c r="IFE4" s="218"/>
      <c r="IFF4" s="218"/>
      <c r="IFG4" s="218"/>
      <c r="IFH4" s="218"/>
      <c r="IFI4" s="218"/>
      <c r="IFJ4" s="218"/>
      <c r="IFK4" s="218"/>
      <c r="IFL4" s="218"/>
      <c r="IFM4" s="218"/>
      <c r="IFN4" s="218"/>
      <c r="IFO4" s="218"/>
      <c r="IFP4" s="218"/>
      <c r="IFQ4" s="218"/>
      <c r="IFR4" s="218"/>
      <c r="IFS4" s="218"/>
      <c r="IFT4" s="218"/>
      <c r="IFU4" s="218"/>
      <c r="IFV4" s="218"/>
      <c r="IFW4" s="218"/>
      <c r="IFX4" s="218"/>
      <c r="IFY4" s="218"/>
      <c r="IFZ4" s="218"/>
      <c r="IGA4" s="218"/>
      <c r="IGB4" s="218"/>
      <c r="IGC4" s="218"/>
      <c r="IGD4" s="218"/>
      <c r="IGE4" s="218"/>
      <c r="IGF4" s="218"/>
      <c r="IGG4" s="218"/>
      <c r="IGH4" s="218"/>
      <c r="IGI4" s="218"/>
      <c r="IGJ4" s="218"/>
      <c r="IGK4" s="218"/>
      <c r="IGL4" s="218"/>
      <c r="IGM4" s="218"/>
      <c r="IGN4" s="218"/>
      <c r="IGO4" s="218"/>
      <c r="IGP4" s="218"/>
      <c r="IGQ4" s="218"/>
      <c r="IGR4" s="218"/>
      <c r="IGS4" s="218"/>
      <c r="IGT4" s="218"/>
      <c r="IGU4" s="218"/>
      <c r="IGV4" s="218"/>
      <c r="IGW4" s="218"/>
      <c r="IGX4" s="218"/>
      <c r="IGY4" s="218"/>
      <c r="IGZ4" s="218"/>
      <c r="IHA4" s="218"/>
      <c r="IHB4" s="218"/>
      <c r="IHC4" s="218"/>
      <c r="IHD4" s="218"/>
      <c r="IHE4" s="218"/>
      <c r="IHF4" s="218"/>
      <c r="IHG4" s="218"/>
      <c r="IHH4" s="218"/>
      <c r="IHI4" s="218"/>
      <c r="IHJ4" s="218"/>
      <c r="IHK4" s="218"/>
      <c r="IHL4" s="218"/>
      <c r="IHM4" s="218"/>
      <c r="IHN4" s="218"/>
      <c r="IHO4" s="218"/>
      <c r="IHP4" s="218"/>
      <c r="IHQ4" s="218"/>
      <c r="IHR4" s="218"/>
      <c r="IHS4" s="218"/>
      <c r="IHT4" s="218"/>
      <c r="IHU4" s="218"/>
      <c r="IHV4" s="218"/>
      <c r="IHW4" s="218"/>
      <c r="IHX4" s="218"/>
      <c r="IHY4" s="218"/>
      <c r="IHZ4" s="218"/>
      <c r="IIA4" s="218"/>
      <c r="IIB4" s="218"/>
      <c r="IIC4" s="218"/>
      <c r="IID4" s="218"/>
      <c r="IIE4" s="218"/>
      <c r="IIF4" s="218"/>
      <c r="IIG4" s="218"/>
      <c r="IIH4" s="218"/>
      <c r="III4" s="218"/>
      <c r="IIJ4" s="218"/>
      <c r="IIK4" s="218"/>
      <c r="IIL4" s="218"/>
      <c r="IIM4" s="218"/>
      <c r="IIN4" s="218"/>
      <c r="IIO4" s="218"/>
      <c r="IIP4" s="218"/>
      <c r="IIQ4" s="218"/>
      <c r="IIR4" s="218"/>
      <c r="IIS4" s="218"/>
      <c r="IIT4" s="218"/>
      <c r="IIU4" s="218"/>
      <c r="IIV4" s="218"/>
      <c r="IIW4" s="218"/>
      <c r="IIX4" s="218"/>
      <c r="IIY4" s="218"/>
      <c r="IIZ4" s="218"/>
      <c r="IJA4" s="218"/>
      <c r="IJB4" s="218"/>
      <c r="IJC4" s="218"/>
      <c r="IJD4" s="218"/>
      <c r="IJE4" s="218"/>
      <c r="IJF4" s="218"/>
      <c r="IJG4" s="218"/>
      <c r="IJH4" s="218"/>
      <c r="IJI4" s="218"/>
      <c r="IJJ4" s="218"/>
      <c r="IJK4" s="218"/>
      <c r="IJL4" s="218"/>
      <c r="IJM4" s="218"/>
      <c r="IJN4" s="218"/>
      <c r="IJO4" s="218"/>
      <c r="IJP4" s="218"/>
      <c r="IJQ4" s="218"/>
      <c r="IJR4" s="218"/>
      <c r="IJS4" s="218"/>
      <c r="IJT4" s="218"/>
      <c r="IJU4" s="218"/>
      <c r="IJV4" s="218"/>
      <c r="IJW4" s="218"/>
      <c r="IJX4" s="218"/>
      <c r="IJY4" s="218"/>
      <c r="IJZ4" s="218"/>
      <c r="IKA4" s="218"/>
      <c r="IKB4" s="218"/>
      <c r="IKC4" s="218"/>
      <c r="IKD4" s="218"/>
      <c r="IKE4" s="218"/>
      <c r="IKF4" s="218"/>
      <c r="IKG4" s="218"/>
      <c r="IKH4" s="218"/>
      <c r="IKI4" s="218"/>
      <c r="IKJ4" s="218"/>
      <c r="IKK4" s="218"/>
      <c r="IKL4" s="218"/>
      <c r="IKM4" s="218"/>
      <c r="IKN4" s="218"/>
      <c r="IKO4" s="218"/>
      <c r="IKP4" s="218"/>
      <c r="IKQ4" s="218"/>
      <c r="IKR4" s="218"/>
      <c r="IKS4" s="218"/>
      <c r="IKT4" s="218"/>
      <c r="IKU4" s="218"/>
      <c r="IKV4" s="218"/>
      <c r="IKW4" s="218"/>
      <c r="IKX4" s="218"/>
      <c r="IKY4" s="218"/>
      <c r="IKZ4" s="218"/>
      <c r="ILA4" s="218"/>
      <c r="ILB4" s="218"/>
      <c r="ILC4" s="218"/>
      <c r="ILD4" s="218"/>
      <c r="ILE4" s="218"/>
      <c r="ILF4" s="218"/>
      <c r="ILG4" s="218"/>
      <c r="ILH4" s="218"/>
      <c r="ILI4" s="218"/>
      <c r="ILJ4" s="218"/>
      <c r="ILK4" s="218"/>
      <c r="ILL4" s="218"/>
      <c r="ILM4" s="218"/>
      <c r="ILN4" s="218"/>
      <c r="ILO4" s="218"/>
      <c r="ILP4" s="218"/>
      <c r="ILQ4" s="218"/>
      <c r="ILR4" s="218"/>
      <c r="ILS4" s="218"/>
      <c r="ILT4" s="218"/>
      <c r="ILU4" s="218"/>
      <c r="ILV4" s="218"/>
      <c r="ILW4" s="218"/>
      <c r="ILX4" s="218"/>
      <c r="ILY4" s="218"/>
      <c r="ILZ4" s="218"/>
      <c r="IMA4" s="218"/>
      <c r="IMB4" s="218"/>
      <c r="IMC4" s="218"/>
      <c r="IMD4" s="218"/>
      <c r="IME4" s="218"/>
      <c r="IMF4" s="218"/>
      <c r="IMG4" s="218"/>
      <c r="IMH4" s="218"/>
      <c r="IMI4" s="218"/>
      <c r="IMJ4" s="218"/>
      <c r="IMK4" s="218"/>
      <c r="IML4" s="218"/>
      <c r="IMM4" s="218"/>
      <c r="IMN4" s="218"/>
      <c r="IMO4" s="218"/>
      <c r="IMP4" s="218"/>
      <c r="IMQ4" s="218"/>
      <c r="IMR4" s="218"/>
      <c r="IMS4" s="218"/>
      <c r="IMT4" s="218"/>
      <c r="IMU4" s="218"/>
      <c r="IMV4" s="218"/>
      <c r="IMW4" s="218"/>
      <c r="IMX4" s="218"/>
      <c r="IMY4" s="218"/>
      <c r="IMZ4" s="218"/>
      <c r="INA4" s="218"/>
      <c r="INB4" s="218"/>
      <c r="INC4" s="218"/>
      <c r="IND4" s="218"/>
      <c r="INE4" s="218"/>
      <c r="INF4" s="218"/>
      <c r="ING4" s="218"/>
      <c r="INH4" s="218"/>
      <c r="INI4" s="218"/>
      <c r="INJ4" s="218"/>
      <c r="INK4" s="218"/>
      <c r="INL4" s="218"/>
      <c r="INM4" s="218"/>
      <c r="INN4" s="218"/>
      <c r="INO4" s="218"/>
      <c r="INP4" s="218"/>
      <c r="INQ4" s="218"/>
      <c r="INR4" s="218"/>
      <c r="INS4" s="218"/>
      <c r="INT4" s="218"/>
      <c r="INU4" s="218"/>
      <c r="INV4" s="218"/>
      <c r="INW4" s="218"/>
      <c r="INX4" s="218"/>
      <c r="INY4" s="218"/>
      <c r="INZ4" s="218"/>
      <c r="IOA4" s="218"/>
      <c r="IOB4" s="218"/>
      <c r="IOC4" s="218"/>
      <c r="IOD4" s="218"/>
      <c r="IOE4" s="218"/>
      <c r="IOF4" s="218"/>
      <c r="IOG4" s="218"/>
      <c r="IOH4" s="218"/>
      <c r="IOI4" s="218"/>
      <c r="IOJ4" s="218"/>
      <c r="IOK4" s="218"/>
      <c r="IOL4" s="218"/>
      <c r="IOM4" s="218"/>
      <c r="ION4" s="218"/>
      <c r="IOO4" s="218"/>
      <c r="IOP4" s="218"/>
      <c r="IOQ4" s="218"/>
      <c r="IOR4" s="218"/>
      <c r="IOS4" s="218"/>
      <c r="IOT4" s="218"/>
      <c r="IOU4" s="218"/>
      <c r="IOV4" s="218"/>
      <c r="IOW4" s="218"/>
      <c r="IOX4" s="218"/>
      <c r="IOY4" s="218"/>
      <c r="IOZ4" s="218"/>
      <c r="IPA4" s="218"/>
      <c r="IPB4" s="218"/>
      <c r="IPC4" s="218"/>
      <c r="IPD4" s="218"/>
      <c r="IPE4" s="218"/>
      <c r="IPF4" s="218"/>
      <c r="IPG4" s="218"/>
      <c r="IPH4" s="218"/>
      <c r="IPI4" s="218"/>
      <c r="IPJ4" s="218"/>
      <c r="IPK4" s="218"/>
      <c r="IPL4" s="218"/>
      <c r="IPM4" s="218"/>
      <c r="IPN4" s="218"/>
      <c r="IPO4" s="218"/>
      <c r="IPP4" s="218"/>
      <c r="IPQ4" s="218"/>
      <c r="IPR4" s="218"/>
      <c r="IPS4" s="218"/>
      <c r="IPT4" s="218"/>
      <c r="IPU4" s="218"/>
      <c r="IPV4" s="218"/>
      <c r="IPW4" s="218"/>
      <c r="IPX4" s="218"/>
      <c r="IPY4" s="218"/>
      <c r="IPZ4" s="218"/>
      <c r="IQA4" s="218"/>
      <c r="IQB4" s="218"/>
      <c r="IQC4" s="218"/>
      <c r="IQD4" s="218"/>
      <c r="IQE4" s="218"/>
      <c r="IQF4" s="218"/>
      <c r="IQG4" s="218"/>
      <c r="IQH4" s="218"/>
      <c r="IQI4" s="218"/>
      <c r="IQJ4" s="218"/>
      <c r="IQK4" s="218"/>
      <c r="IQL4" s="218"/>
      <c r="IQM4" s="218"/>
      <c r="IQN4" s="218"/>
      <c r="IQO4" s="218"/>
      <c r="IQP4" s="218"/>
      <c r="IQQ4" s="218"/>
      <c r="IQR4" s="218"/>
      <c r="IQS4" s="218"/>
      <c r="IQT4" s="218"/>
      <c r="IQU4" s="218"/>
      <c r="IQV4" s="218"/>
      <c r="IQW4" s="218"/>
      <c r="IQX4" s="218"/>
      <c r="IQY4" s="218"/>
      <c r="IQZ4" s="218"/>
      <c r="IRA4" s="218"/>
      <c r="IRB4" s="218"/>
      <c r="IRC4" s="218"/>
      <c r="IRD4" s="218"/>
      <c r="IRE4" s="218"/>
      <c r="IRF4" s="218"/>
      <c r="IRG4" s="218"/>
      <c r="IRH4" s="218"/>
      <c r="IRI4" s="218"/>
      <c r="IRJ4" s="218"/>
      <c r="IRK4" s="218"/>
      <c r="IRL4" s="218"/>
      <c r="IRM4" s="218"/>
      <c r="IRN4" s="218"/>
      <c r="IRO4" s="218"/>
      <c r="IRP4" s="218"/>
      <c r="IRQ4" s="218"/>
      <c r="IRR4" s="218"/>
      <c r="IRS4" s="218"/>
      <c r="IRT4" s="218"/>
      <c r="IRU4" s="218"/>
      <c r="IRV4" s="218"/>
      <c r="IRW4" s="218"/>
      <c r="IRX4" s="218"/>
      <c r="IRY4" s="218"/>
      <c r="IRZ4" s="218"/>
      <c r="ISA4" s="218"/>
      <c r="ISB4" s="218"/>
      <c r="ISC4" s="218"/>
      <c r="ISD4" s="218"/>
      <c r="ISE4" s="218"/>
      <c r="ISF4" s="218"/>
      <c r="ISG4" s="218"/>
      <c r="ISH4" s="218"/>
      <c r="ISI4" s="218"/>
      <c r="ISJ4" s="218"/>
      <c r="ISK4" s="218"/>
      <c r="ISL4" s="218"/>
      <c r="ISM4" s="218"/>
      <c r="ISN4" s="218"/>
      <c r="ISO4" s="218"/>
      <c r="ISP4" s="218"/>
      <c r="ISQ4" s="218"/>
      <c r="ISR4" s="218"/>
      <c r="ISS4" s="218"/>
      <c r="IST4" s="218"/>
      <c r="ISU4" s="218"/>
      <c r="ISV4" s="218"/>
      <c r="ISW4" s="218"/>
      <c r="ISX4" s="218"/>
      <c r="ISY4" s="218"/>
      <c r="ISZ4" s="218"/>
      <c r="ITA4" s="218"/>
      <c r="ITB4" s="218"/>
      <c r="ITC4" s="218"/>
      <c r="ITD4" s="218"/>
      <c r="ITE4" s="218"/>
      <c r="ITF4" s="218"/>
      <c r="ITG4" s="218"/>
      <c r="ITH4" s="218"/>
      <c r="ITI4" s="218"/>
      <c r="ITJ4" s="218"/>
      <c r="ITK4" s="218"/>
      <c r="ITL4" s="218"/>
      <c r="ITM4" s="218"/>
      <c r="ITN4" s="218"/>
      <c r="ITO4" s="218"/>
      <c r="ITP4" s="218"/>
      <c r="ITQ4" s="218"/>
      <c r="ITR4" s="218"/>
      <c r="ITS4" s="218"/>
      <c r="ITT4" s="218"/>
      <c r="ITU4" s="218"/>
      <c r="ITV4" s="218"/>
      <c r="ITW4" s="218"/>
      <c r="ITX4" s="218"/>
      <c r="ITY4" s="218"/>
      <c r="ITZ4" s="218"/>
      <c r="IUA4" s="218"/>
      <c r="IUB4" s="218"/>
      <c r="IUC4" s="218"/>
      <c r="IUD4" s="218"/>
      <c r="IUE4" s="218"/>
      <c r="IUF4" s="218"/>
      <c r="IUG4" s="218"/>
      <c r="IUH4" s="218"/>
      <c r="IUI4" s="218"/>
      <c r="IUJ4" s="218"/>
      <c r="IUK4" s="218"/>
      <c r="IUL4" s="218"/>
      <c r="IUM4" s="218"/>
      <c r="IUN4" s="218"/>
      <c r="IUO4" s="218"/>
      <c r="IUP4" s="218"/>
      <c r="IUQ4" s="218"/>
      <c r="IUR4" s="218"/>
      <c r="IUS4" s="218"/>
      <c r="IUT4" s="218"/>
      <c r="IUU4" s="218"/>
      <c r="IUV4" s="218"/>
      <c r="IUW4" s="218"/>
      <c r="IUX4" s="218"/>
      <c r="IUY4" s="218"/>
      <c r="IUZ4" s="218"/>
      <c r="IVA4" s="218"/>
      <c r="IVB4" s="218"/>
      <c r="IVC4" s="218"/>
      <c r="IVD4" s="218"/>
      <c r="IVE4" s="218"/>
      <c r="IVF4" s="218"/>
      <c r="IVG4" s="218"/>
      <c r="IVH4" s="218"/>
      <c r="IVI4" s="218"/>
      <c r="IVJ4" s="218"/>
      <c r="IVK4" s="218"/>
      <c r="IVL4" s="218"/>
      <c r="IVM4" s="218"/>
      <c r="IVN4" s="218"/>
      <c r="IVO4" s="218"/>
      <c r="IVP4" s="218"/>
      <c r="IVQ4" s="218"/>
      <c r="IVR4" s="218"/>
      <c r="IVS4" s="218"/>
      <c r="IVT4" s="218"/>
      <c r="IVU4" s="218"/>
      <c r="IVV4" s="218"/>
      <c r="IVW4" s="218"/>
      <c r="IVX4" s="218"/>
      <c r="IVY4" s="218"/>
      <c r="IVZ4" s="218"/>
      <c r="IWA4" s="218"/>
      <c r="IWB4" s="218"/>
      <c r="IWC4" s="218"/>
      <c r="IWD4" s="218"/>
      <c r="IWE4" s="218"/>
      <c r="IWF4" s="218"/>
      <c r="IWG4" s="218"/>
      <c r="IWH4" s="218"/>
      <c r="IWI4" s="218"/>
      <c r="IWJ4" s="218"/>
      <c r="IWK4" s="218"/>
      <c r="IWL4" s="218"/>
      <c r="IWM4" s="218"/>
      <c r="IWN4" s="218"/>
      <c r="IWO4" s="218"/>
      <c r="IWP4" s="218"/>
      <c r="IWQ4" s="218"/>
      <c r="IWR4" s="218"/>
      <c r="IWS4" s="218"/>
      <c r="IWT4" s="218"/>
      <c r="IWU4" s="218"/>
      <c r="IWV4" s="218"/>
      <c r="IWW4" s="218"/>
      <c r="IWX4" s="218"/>
      <c r="IWY4" s="218"/>
      <c r="IWZ4" s="218"/>
      <c r="IXA4" s="218"/>
      <c r="IXB4" s="218"/>
      <c r="IXC4" s="218"/>
      <c r="IXD4" s="218"/>
      <c r="IXE4" s="218"/>
      <c r="IXF4" s="218"/>
      <c r="IXG4" s="218"/>
      <c r="IXH4" s="218"/>
      <c r="IXI4" s="218"/>
      <c r="IXJ4" s="218"/>
      <c r="IXK4" s="218"/>
      <c r="IXL4" s="218"/>
      <c r="IXM4" s="218"/>
      <c r="IXN4" s="218"/>
      <c r="IXO4" s="218"/>
      <c r="IXP4" s="218"/>
      <c r="IXQ4" s="218"/>
      <c r="IXR4" s="218"/>
      <c r="IXS4" s="218"/>
      <c r="IXT4" s="218"/>
      <c r="IXU4" s="218"/>
      <c r="IXV4" s="218"/>
      <c r="IXW4" s="218"/>
      <c r="IXX4" s="218"/>
      <c r="IXY4" s="218"/>
      <c r="IXZ4" s="218"/>
      <c r="IYA4" s="218"/>
      <c r="IYB4" s="218"/>
      <c r="IYC4" s="218"/>
      <c r="IYD4" s="218"/>
      <c r="IYE4" s="218"/>
      <c r="IYF4" s="218"/>
      <c r="IYG4" s="218"/>
      <c r="IYH4" s="218"/>
      <c r="IYI4" s="218"/>
      <c r="IYJ4" s="218"/>
      <c r="IYK4" s="218"/>
      <c r="IYL4" s="218"/>
      <c r="IYM4" s="218"/>
      <c r="IYN4" s="218"/>
      <c r="IYO4" s="218"/>
      <c r="IYP4" s="218"/>
      <c r="IYQ4" s="218"/>
      <c r="IYR4" s="218"/>
      <c r="IYS4" s="218"/>
      <c r="IYT4" s="218"/>
      <c r="IYU4" s="218"/>
      <c r="IYV4" s="218"/>
      <c r="IYW4" s="218"/>
      <c r="IYX4" s="218"/>
      <c r="IYY4" s="218"/>
      <c r="IYZ4" s="218"/>
      <c r="IZA4" s="218"/>
      <c r="IZB4" s="218"/>
      <c r="IZC4" s="218"/>
      <c r="IZD4" s="218"/>
      <c r="IZE4" s="218"/>
      <c r="IZF4" s="218"/>
      <c r="IZG4" s="218"/>
      <c r="IZH4" s="218"/>
      <c r="IZI4" s="218"/>
      <c r="IZJ4" s="218"/>
      <c r="IZK4" s="218"/>
      <c r="IZL4" s="218"/>
      <c r="IZM4" s="218"/>
      <c r="IZN4" s="218"/>
      <c r="IZO4" s="218"/>
      <c r="IZP4" s="218"/>
      <c r="IZQ4" s="218"/>
      <c r="IZR4" s="218"/>
      <c r="IZS4" s="218"/>
      <c r="IZT4" s="218"/>
      <c r="IZU4" s="218"/>
      <c r="IZV4" s="218"/>
      <c r="IZW4" s="218"/>
      <c r="IZX4" s="218"/>
      <c r="IZY4" s="218"/>
      <c r="IZZ4" s="218"/>
      <c r="JAA4" s="218"/>
      <c r="JAB4" s="218"/>
      <c r="JAC4" s="218"/>
      <c r="JAD4" s="218"/>
      <c r="JAE4" s="218"/>
      <c r="JAF4" s="218"/>
      <c r="JAG4" s="218"/>
      <c r="JAH4" s="218"/>
      <c r="JAI4" s="218"/>
      <c r="JAJ4" s="218"/>
      <c r="JAK4" s="218"/>
      <c r="JAL4" s="218"/>
      <c r="JAM4" s="218"/>
      <c r="JAN4" s="218"/>
      <c r="JAO4" s="218"/>
      <c r="JAP4" s="218"/>
      <c r="JAQ4" s="218"/>
      <c r="JAR4" s="218"/>
      <c r="JAS4" s="218"/>
      <c r="JAT4" s="218"/>
      <c r="JAU4" s="218"/>
      <c r="JAV4" s="218"/>
      <c r="JAW4" s="218"/>
      <c r="JAX4" s="218"/>
      <c r="JAY4" s="218"/>
      <c r="JAZ4" s="218"/>
      <c r="JBA4" s="218"/>
      <c r="JBB4" s="218"/>
      <c r="JBC4" s="218"/>
      <c r="JBD4" s="218"/>
      <c r="JBE4" s="218"/>
      <c r="JBF4" s="218"/>
      <c r="JBG4" s="218"/>
      <c r="JBH4" s="218"/>
      <c r="JBI4" s="218"/>
      <c r="JBJ4" s="218"/>
      <c r="JBK4" s="218"/>
      <c r="JBL4" s="218"/>
      <c r="JBM4" s="218"/>
      <c r="JBN4" s="218"/>
      <c r="JBO4" s="218"/>
      <c r="JBP4" s="218"/>
      <c r="JBQ4" s="218"/>
      <c r="JBR4" s="218"/>
      <c r="JBS4" s="218"/>
      <c r="JBT4" s="218"/>
      <c r="JBU4" s="218"/>
      <c r="JBV4" s="218"/>
      <c r="JBW4" s="218"/>
      <c r="JBX4" s="218"/>
      <c r="JBY4" s="218"/>
      <c r="JBZ4" s="218"/>
      <c r="JCA4" s="218"/>
      <c r="JCB4" s="218"/>
      <c r="JCC4" s="218"/>
      <c r="JCD4" s="218"/>
      <c r="JCE4" s="218"/>
      <c r="JCF4" s="218"/>
      <c r="JCG4" s="218"/>
      <c r="JCH4" s="218"/>
      <c r="JCI4" s="218"/>
      <c r="JCJ4" s="218"/>
      <c r="JCK4" s="218"/>
      <c r="JCL4" s="218"/>
      <c r="JCM4" s="218"/>
      <c r="JCN4" s="218"/>
      <c r="JCO4" s="218"/>
      <c r="JCP4" s="218"/>
      <c r="JCQ4" s="218"/>
      <c r="JCR4" s="218"/>
      <c r="JCS4" s="218"/>
      <c r="JCT4" s="218"/>
      <c r="JCU4" s="218"/>
      <c r="JCV4" s="218"/>
      <c r="JCW4" s="218"/>
      <c r="JCX4" s="218"/>
      <c r="JCY4" s="218"/>
      <c r="JCZ4" s="218"/>
      <c r="JDA4" s="218"/>
      <c r="JDB4" s="218"/>
      <c r="JDC4" s="218"/>
      <c r="JDD4" s="218"/>
      <c r="JDE4" s="218"/>
      <c r="JDF4" s="218"/>
      <c r="JDG4" s="218"/>
      <c r="JDH4" s="218"/>
      <c r="JDI4" s="218"/>
      <c r="JDJ4" s="218"/>
      <c r="JDK4" s="218"/>
      <c r="JDL4" s="218"/>
      <c r="JDM4" s="218"/>
      <c r="JDN4" s="218"/>
      <c r="JDO4" s="218"/>
      <c r="JDP4" s="218"/>
      <c r="JDQ4" s="218"/>
      <c r="JDR4" s="218"/>
      <c r="JDS4" s="218"/>
      <c r="JDT4" s="218"/>
      <c r="JDU4" s="218"/>
      <c r="JDV4" s="218"/>
      <c r="JDW4" s="218"/>
      <c r="JDX4" s="218"/>
      <c r="JDY4" s="218"/>
      <c r="JDZ4" s="218"/>
      <c r="JEA4" s="218"/>
      <c r="JEB4" s="218"/>
      <c r="JEC4" s="218"/>
      <c r="JED4" s="218"/>
      <c r="JEE4" s="218"/>
      <c r="JEF4" s="218"/>
      <c r="JEG4" s="218"/>
      <c r="JEH4" s="218"/>
      <c r="JEI4" s="218"/>
      <c r="JEJ4" s="218"/>
      <c r="JEK4" s="218"/>
      <c r="JEL4" s="218"/>
      <c r="JEM4" s="218"/>
      <c r="JEN4" s="218"/>
      <c r="JEO4" s="218"/>
      <c r="JEP4" s="218"/>
      <c r="JEQ4" s="218"/>
      <c r="JER4" s="218"/>
      <c r="JES4" s="218"/>
      <c r="JET4" s="218"/>
      <c r="JEU4" s="218"/>
      <c r="JEV4" s="218"/>
      <c r="JEW4" s="218"/>
      <c r="JEX4" s="218"/>
      <c r="JEY4" s="218"/>
      <c r="JEZ4" s="218"/>
      <c r="JFA4" s="218"/>
      <c r="JFB4" s="218"/>
      <c r="JFC4" s="218"/>
      <c r="JFD4" s="218"/>
      <c r="JFE4" s="218"/>
      <c r="JFF4" s="218"/>
      <c r="JFG4" s="218"/>
      <c r="JFH4" s="218"/>
      <c r="JFI4" s="218"/>
      <c r="JFJ4" s="218"/>
      <c r="JFK4" s="218"/>
      <c r="JFL4" s="218"/>
      <c r="JFM4" s="218"/>
      <c r="JFN4" s="218"/>
      <c r="JFO4" s="218"/>
      <c r="JFP4" s="218"/>
      <c r="JFQ4" s="218"/>
      <c r="JFR4" s="218"/>
      <c r="JFS4" s="218"/>
      <c r="JFT4" s="218"/>
      <c r="JFU4" s="218"/>
      <c r="JFV4" s="218"/>
      <c r="JFW4" s="218"/>
      <c r="JFX4" s="218"/>
      <c r="JFY4" s="218"/>
      <c r="JFZ4" s="218"/>
      <c r="JGA4" s="218"/>
      <c r="JGB4" s="218"/>
      <c r="JGC4" s="218"/>
      <c r="JGD4" s="218"/>
      <c r="JGE4" s="218"/>
      <c r="JGF4" s="218"/>
      <c r="JGG4" s="218"/>
      <c r="JGH4" s="218"/>
      <c r="JGI4" s="218"/>
      <c r="JGJ4" s="218"/>
      <c r="JGK4" s="218"/>
      <c r="JGL4" s="218"/>
      <c r="JGM4" s="218"/>
      <c r="JGN4" s="218"/>
      <c r="JGO4" s="218"/>
      <c r="JGP4" s="218"/>
      <c r="JGQ4" s="218"/>
      <c r="JGR4" s="218"/>
      <c r="JGS4" s="218"/>
      <c r="JGT4" s="218"/>
      <c r="JGU4" s="218"/>
      <c r="JGV4" s="218"/>
      <c r="JGW4" s="218"/>
      <c r="JGX4" s="218"/>
      <c r="JGY4" s="218"/>
      <c r="JGZ4" s="218"/>
      <c r="JHA4" s="218"/>
      <c r="JHB4" s="218"/>
      <c r="JHC4" s="218"/>
      <c r="JHD4" s="218"/>
      <c r="JHE4" s="218"/>
      <c r="JHF4" s="218"/>
      <c r="JHG4" s="218"/>
      <c r="JHH4" s="218"/>
      <c r="JHI4" s="218"/>
      <c r="JHJ4" s="218"/>
      <c r="JHK4" s="218"/>
      <c r="JHL4" s="218"/>
      <c r="JHM4" s="218"/>
      <c r="JHN4" s="218"/>
      <c r="JHO4" s="218"/>
      <c r="JHP4" s="218"/>
      <c r="JHQ4" s="218"/>
      <c r="JHR4" s="218"/>
      <c r="JHS4" s="218"/>
      <c r="JHT4" s="218"/>
      <c r="JHU4" s="218"/>
      <c r="JHV4" s="218"/>
      <c r="JHW4" s="218"/>
      <c r="JHX4" s="218"/>
      <c r="JHY4" s="218"/>
      <c r="JHZ4" s="218"/>
      <c r="JIA4" s="218"/>
      <c r="JIB4" s="218"/>
      <c r="JIC4" s="218"/>
      <c r="JID4" s="218"/>
      <c r="JIE4" s="218"/>
      <c r="JIF4" s="218"/>
      <c r="JIG4" s="218"/>
      <c r="JIH4" s="218"/>
      <c r="JII4" s="218"/>
      <c r="JIJ4" s="218"/>
      <c r="JIK4" s="218"/>
      <c r="JIL4" s="218"/>
      <c r="JIM4" s="218"/>
      <c r="JIN4" s="218"/>
      <c r="JIO4" s="218"/>
      <c r="JIP4" s="218"/>
      <c r="JIQ4" s="218"/>
      <c r="JIR4" s="218"/>
      <c r="JIS4" s="218"/>
      <c r="JIT4" s="218"/>
      <c r="JIU4" s="218"/>
      <c r="JIV4" s="218"/>
      <c r="JIW4" s="218"/>
      <c r="JIX4" s="218"/>
      <c r="JIY4" s="218"/>
      <c r="JIZ4" s="218"/>
      <c r="JJA4" s="218"/>
      <c r="JJB4" s="218"/>
      <c r="JJC4" s="218"/>
      <c r="JJD4" s="218"/>
      <c r="JJE4" s="218"/>
      <c r="JJF4" s="218"/>
      <c r="JJG4" s="218"/>
      <c r="JJH4" s="218"/>
      <c r="JJI4" s="218"/>
      <c r="JJJ4" s="218"/>
      <c r="JJK4" s="218"/>
      <c r="JJL4" s="218"/>
      <c r="JJM4" s="218"/>
      <c r="JJN4" s="218"/>
      <c r="JJO4" s="218"/>
      <c r="JJP4" s="218"/>
      <c r="JJQ4" s="218"/>
      <c r="JJR4" s="218"/>
      <c r="JJS4" s="218"/>
      <c r="JJT4" s="218"/>
      <c r="JJU4" s="218"/>
      <c r="JJV4" s="218"/>
      <c r="JJW4" s="218"/>
      <c r="JJX4" s="218"/>
      <c r="JJY4" s="218"/>
      <c r="JJZ4" s="218"/>
      <c r="JKA4" s="218"/>
      <c r="JKB4" s="218"/>
      <c r="JKC4" s="218"/>
      <c r="JKD4" s="218"/>
      <c r="JKE4" s="218"/>
      <c r="JKF4" s="218"/>
      <c r="JKG4" s="218"/>
      <c r="JKH4" s="218"/>
      <c r="JKI4" s="218"/>
      <c r="JKJ4" s="218"/>
      <c r="JKK4" s="218"/>
      <c r="JKL4" s="218"/>
      <c r="JKM4" s="218"/>
      <c r="JKN4" s="218"/>
      <c r="JKO4" s="218"/>
      <c r="JKP4" s="218"/>
      <c r="JKQ4" s="218"/>
      <c r="JKR4" s="218"/>
      <c r="JKS4" s="218"/>
      <c r="JKT4" s="218"/>
      <c r="JKU4" s="218"/>
      <c r="JKV4" s="218"/>
      <c r="JKW4" s="218"/>
      <c r="JKX4" s="218"/>
      <c r="JKY4" s="218"/>
      <c r="JKZ4" s="218"/>
      <c r="JLA4" s="218"/>
      <c r="JLB4" s="218"/>
      <c r="JLC4" s="218"/>
      <c r="JLD4" s="218"/>
      <c r="JLE4" s="218"/>
      <c r="JLF4" s="218"/>
      <c r="JLG4" s="218"/>
      <c r="JLH4" s="218"/>
      <c r="JLI4" s="218"/>
      <c r="JLJ4" s="218"/>
      <c r="JLK4" s="218"/>
      <c r="JLL4" s="218"/>
      <c r="JLM4" s="218"/>
      <c r="JLN4" s="218"/>
      <c r="JLO4" s="218"/>
      <c r="JLP4" s="218"/>
      <c r="JLQ4" s="218"/>
      <c r="JLR4" s="218"/>
      <c r="JLS4" s="218"/>
      <c r="JLT4" s="218"/>
      <c r="JLU4" s="218"/>
      <c r="JLV4" s="218"/>
      <c r="JLW4" s="218"/>
      <c r="JLX4" s="218"/>
      <c r="JLY4" s="218"/>
      <c r="JLZ4" s="218"/>
      <c r="JMA4" s="218"/>
      <c r="JMB4" s="218"/>
      <c r="JMC4" s="218"/>
      <c r="JMD4" s="218"/>
      <c r="JME4" s="218"/>
      <c r="JMF4" s="218"/>
      <c r="JMG4" s="218"/>
      <c r="JMH4" s="218"/>
      <c r="JMI4" s="218"/>
      <c r="JMJ4" s="218"/>
      <c r="JMK4" s="218"/>
      <c r="JML4" s="218"/>
      <c r="JMM4" s="218"/>
      <c r="JMN4" s="218"/>
      <c r="JMO4" s="218"/>
      <c r="JMP4" s="218"/>
      <c r="JMQ4" s="218"/>
      <c r="JMR4" s="218"/>
      <c r="JMS4" s="218"/>
      <c r="JMT4" s="218"/>
      <c r="JMU4" s="218"/>
      <c r="JMV4" s="218"/>
      <c r="JMW4" s="218"/>
      <c r="JMX4" s="218"/>
      <c r="JMY4" s="218"/>
      <c r="JMZ4" s="218"/>
      <c r="JNA4" s="218"/>
      <c r="JNB4" s="218"/>
      <c r="JNC4" s="218"/>
      <c r="JND4" s="218"/>
      <c r="JNE4" s="218"/>
      <c r="JNF4" s="218"/>
      <c r="JNG4" s="218"/>
      <c r="JNH4" s="218"/>
      <c r="JNI4" s="218"/>
      <c r="JNJ4" s="218"/>
      <c r="JNK4" s="218"/>
      <c r="JNL4" s="218"/>
      <c r="JNM4" s="218"/>
      <c r="JNN4" s="218"/>
      <c r="JNO4" s="218"/>
      <c r="JNP4" s="218"/>
      <c r="JNQ4" s="218"/>
      <c r="JNR4" s="218"/>
      <c r="JNS4" s="218"/>
      <c r="JNT4" s="218"/>
      <c r="JNU4" s="218"/>
      <c r="JNV4" s="218"/>
      <c r="JNW4" s="218"/>
      <c r="JNX4" s="218"/>
      <c r="JNY4" s="218"/>
      <c r="JNZ4" s="218"/>
      <c r="JOA4" s="218"/>
      <c r="JOB4" s="218"/>
      <c r="JOC4" s="218"/>
      <c r="JOD4" s="218"/>
      <c r="JOE4" s="218"/>
      <c r="JOF4" s="218"/>
      <c r="JOG4" s="218"/>
      <c r="JOH4" s="218"/>
      <c r="JOI4" s="218"/>
      <c r="JOJ4" s="218"/>
      <c r="JOK4" s="218"/>
      <c r="JOL4" s="218"/>
      <c r="JOM4" s="218"/>
      <c r="JON4" s="218"/>
      <c r="JOO4" s="218"/>
      <c r="JOP4" s="218"/>
      <c r="JOQ4" s="218"/>
      <c r="JOR4" s="218"/>
      <c r="JOS4" s="218"/>
      <c r="JOT4" s="218"/>
      <c r="JOU4" s="218"/>
      <c r="JOV4" s="218"/>
      <c r="JOW4" s="218"/>
      <c r="JOX4" s="218"/>
      <c r="JOY4" s="218"/>
      <c r="JOZ4" s="218"/>
      <c r="JPA4" s="218"/>
      <c r="JPB4" s="218"/>
      <c r="JPC4" s="218"/>
      <c r="JPD4" s="218"/>
      <c r="JPE4" s="218"/>
      <c r="JPF4" s="218"/>
      <c r="JPG4" s="218"/>
      <c r="JPH4" s="218"/>
      <c r="JPI4" s="218"/>
      <c r="JPJ4" s="218"/>
      <c r="JPK4" s="218"/>
      <c r="JPL4" s="218"/>
      <c r="JPM4" s="218"/>
      <c r="JPN4" s="218"/>
      <c r="JPO4" s="218"/>
      <c r="JPP4" s="218"/>
      <c r="JPQ4" s="218"/>
      <c r="JPR4" s="218"/>
      <c r="JPS4" s="218"/>
      <c r="JPT4" s="218"/>
      <c r="JPU4" s="218"/>
      <c r="JPV4" s="218"/>
      <c r="JPW4" s="218"/>
      <c r="JPX4" s="218"/>
      <c r="JPY4" s="218"/>
      <c r="JPZ4" s="218"/>
      <c r="JQA4" s="218"/>
      <c r="JQB4" s="218"/>
      <c r="JQC4" s="218"/>
      <c r="JQD4" s="218"/>
      <c r="JQE4" s="218"/>
      <c r="JQF4" s="218"/>
      <c r="JQG4" s="218"/>
      <c r="JQH4" s="218"/>
      <c r="JQI4" s="218"/>
      <c r="JQJ4" s="218"/>
      <c r="JQK4" s="218"/>
      <c r="JQL4" s="218"/>
      <c r="JQM4" s="218"/>
      <c r="JQN4" s="218"/>
      <c r="JQO4" s="218"/>
      <c r="JQP4" s="218"/>
      <c r="JQQ4" s="218"/>
      <c r="JQR4" s="218"/>
      <c r="JQS4" s="218"/>
      <c r="JQT4" s="218"/>
      <c r="JQU4" s="218"/>
      <c r="JQV4" s="218"/>
      <c r="JQW4" s="218"/>
      <c r="JQX4" s="218"/>
      <c r="JQY4" s="218"/>
      <c r="JQZ4" s="218"/>
      <c r="JRA4" s="218"/>
      <c r="JRB4" s="218"/>
      <c r="JRC4" s="218"/>
      <c r="JRD4" s="218"/>
      <c r="JRE4" s="218"/>
      <c r="JRF4" s="218"/>
      <c r="JRG4" s="218"/>
      <c r="JRH4" s="218"/>
      <c r="JRI4" s="218"/>
      <c r="JRJ4" s="218"/>
      <c r="JRK4" s="218"/>
      <c r="JRL4" s="218"/>
      <c r="JRM4" s="218"/>
      <c r="JRN4" s="218"/>
      <c r="JRO4" s="218"/>
      <c r="JRP4" s="218"/>
      <c r="JRQ4" s="218"/>
      <c r="JRR4" s="218"/>
      <c r="JRS4" s="218"/>
      <c r="JRT4" s="218"/>
      <c r="JRU4" s="218"/>
      <c r="JRV4" s="218"/>
      <c r="JRW4" s="218"/>
      <c r="JRX4" s="218"/>
      <c r="JRY4" s="218"/>
      <c r="JRZ4" s="218"/>
      <c r="JSA4" s="218"/>
      <c r="JSB4" s="218"/>
      <c r="JSC4" s="218"/>
      <c r="JSD4" s="218"/>
      <c r="JSE4" s="218"/>
      <c r="JSF4" s="218"/>
      <c r="JSG4" s="218"/>
      <c r="JSH4" s="218"/>
      <c r="JSI4" s="218"/>
      <c r="JSJ4" s="218"/>
      <c r="JSK4" s="218"/>
      <c r="JSL4" s="218"/>
      <c r="JSM4" s="218"/>
      <c r="JSN4" s="218"/>
      <c r="JSO4" s="218"/>
      <c r="JSP4" s="218"/>
      <c r="JSQ4" s="218"/>
      <c r="JSR4" s="218"/>
      <c r="JSS4" s="218"/>
      <c r="JST4" s="218"/>
      <c r="JSU4" s="218"/>
      <c r="JSV4" s="218"/>
      <c r="JSW4" s="218"/>
      <c r="JSX4" s="218"/>
      <c r="JSY4" s="218"/>
      <c r="JSZ4" s="218"/>
      <c r="JTA4" s="218"/>
      <c r="JTB4" s="218"/>
      <c r="JTC4" s="218"/>
      <c r="JTD4" s="218"/>
      <c r="JTE4" s="218"/>
      <c r="JTF4" s="218"/>
      <c r="JTG4" s="218"/>
      <c r="JTH4" s="218"/>
      <c r="JTI4" s="218"/>
      <c r="JTJ4" s="218"/>
      <c r="JTK4" s="218"/>
      <c r="JTL4" s="218"/>
      <c r="JTM4" s="218"/>
      <c r="JTN4" s="218"/>
      <c r="JTO4" s="218"/>
      <c r="JTP4" s="218"/>
      <c r="JTQ4" s="218"/>
      <c r="JTR4" s="218"/>
      <c r="JTS4" s="218"/>
      <c r="JTT4" s="218"/>
      <c r="JTU4" s="218"/>
      <c r="JTV4" s="218"/>
      <c r="JTW4" s="218"/>
      <c r="JTX4" s="218"/>
      <c r="JTY4" s="218"/>
      <c r="JTZ4" s="218"/>
      <c r="JUA4" s="218"/>
      <c r="JUB4" s="218"/>
      <c r="JUC4" s="218"/>
      <c r="JUD4" s="218"/>
      <c r="JUE4" s="218"/>
      <c r="JUF4" s="218"/>
      <c r="JUG4" s="218"/>
      <c r="JUH4" s="218"/>
      <c r="JUI4" s="218"/>
      <c r="JUJ4" s="218"/>
      <c r="JUK4" s="218"/>
      <c r="JUL4" s="218"/>
      <c r="JUM4" s="218"/>
      <c r="JUN4" s="218"/>
      <c r="JUO4" s="218"/>
      <c r="JUP4" s="218"/>
      <c r="JUQ4" s="218"/>
      <c r="JUR4" s="218"/>
      <c r="JUS4" s="218"/>
      <c r="JUT4" s="218"/>
      <c r="JUU4" s="218"/>
      <c r="JUV4" s="218"/>
      <c r="JUW4" s="218"/>
      <c r="JUX4" s="218"/>
      <c r="JUY4" s="218"/>
      <c r="JUZ4" s="218"/>
      <c r="JVA4" s="218"/>
      <c r="JVB4" s="218"/>
      <c r="JVC4" s="218"/>
      <c r="JVD4" s="218"/>
      <c r="JVE4" s="218"/>
      <c r="JVF4" s="218"/>
      <c r="JVG4" s="218"/>
      <c r="JVH4" s="218"/>
      <c r="JVI4" s="218"/>
      <c r="JVJ4" s="218"/>
      <c r="JVK4" s="218"/>
      <c r="JVL4" s="218"/>
      <c r="JVM4" s="218"/>
      <c r="JVN4" s="218"/>
      <c r="JVO4" s="218"/>
      <c r="JVP4" s="218"/>
      <c r="JVQ4" s="218"/>
      <c r="JVR4" s="218"/>
      <c r="JVS4" s="218"/>
      <c r="JVT4" s="218"/>
      <c r="JVU4" s="218"/>
      <c r="JVV4" s="218"/>
      <c r="JVW4" s="218"/>
      <c r="JVX4" s="218"/>
      <c r="JVY4" s="218"/>
      <c r="JVZ4" s="218"/>
      <c r="JWA4" s="218"/>
      <c r="JWB4" s="218"/>
      <c r="JWC4" s="218"/>
      <c r="JWD4" s="218"/>
      <c r="JWE4" s="218"/>
      <c r="JWF4" s="218"/>
      <c r="JWG4" s="218"/>
      <c r="JWH4" s="218"/>
      <c r="JWI4" s="218"/>
      <c r="JWJ4" s="218"/>
      <c r="JWK4" s="218"/>
      <c r="JWL4" s="218"/>
      <c r="JWM4" s="218"/>
      <c r="JWN4" s="218"/>
      <c r="JWO4" s="218"/>
      <c r="JWP4" s="218"/>
      <c r="JWQ4" s="218"/>
      <c r="JWR4" s="218"/>
      <c r="JWS4" s="218"/>
      <c r="JWT4" s="218"/>
      <c r="JWU4" s="218"/>
      <c r="JWV4" s="218"/>
      <c r="JWW4" s="218"/>
      <c r="JWX4" s="218"/>
      <c r="JWY4" s="218"/>
      <c r="JWZ4" s="218"/>
      <c r="JXA4" s="218"/>
      <c r="JXB4" s="218"/>
      <c r="JXC4" s="218"/>
      <c r="JXD4" s="218"/>
      <c r="JXE4" s="218"/>
      <c r="JXF4" s="218"/>
      <c r="JXG4" s="218"/>
      <c r="JXH4" s="218"/>
      <c r="JXI4" s="218"/>
      <c r="JXJ4" s="218"/>
      <c r="JXK4" s="218"/>
      <c r="JXL4" s="218"/>
      <c r="JXM4" s="218"/>
      <c r="JXN4" s="218"/>
      <c r="JXO4" s="218"/>
      <c r="JXP4" s="218"/>
      <c r="JXQ4" s="218"/>
      <c r="JXR4" s="218"/>
      <c r="JXS4" s="218"/>
      <c r="JXT4" s="218"/>
      <c r="JXU4" s="218"/>
      <c r="JXV4" s="218"/>
      <c r="JXW4" s="218"/>
      <c r="JXX4" s="218"/>
      <c r="JXY4" s="218"/>
      <c r="JXZ4" s="218"/>
      <c r="JYA4" s="218"/>
      <c r="JYB4" s="218"/>
      <c r="JYC4" s="218"/>
      <c r="JYD4" s="218"/>
      <c r="JYE4" s="218"/>
      <c r="JYF4" s="218"/>
      <c r="JYG4" s="218"/>
      <c r="JYH4" s="218"/>
      <c r="JYI4" s="218"/>
      <c r="JYJ4" s="218"/>
      <c r="JYK4" s="218"/>
      <c r="JYL4" s="218"/>
      <c r="JYM4" s="218"/>
      <c r="JYN4" s="218"/>
      <c r="JYO4" s="218"/>
      <c r="JYP4" s="218"/>
      <c r="JYQ4" s="218"/>
      <c r="JYR4" s="218"/>
      <c r="JYS4" s="218"/>
      <c r="JYT4" s="218"/>
      <c r="JYU4" s="218"/>
      <c r="JYV4" s="218"/>
      <c r="JYW4" s="218"/>
      <c r="JYX4" s="218"/>
      <c r="JYY4" s="218"/>
      <c r="JYZ4" s="218"/>
      <c r="JZA4" s="218"/>
      <c r="JZB4" s="218"/>
      <c r="JZC4" s="218"/>
      <c r="JZD4" s="218"/>
      <c r="JZE4" s="218"/>
      <c r="JZF4" s="218"/>
      <c r="JZG4" s="218"/>
      <c r="JZH4" s="218"/>
      <c r="JZI4" s="218"/>
      <c r="JZJ4" s="218"/>
      <c r="JZK4" s="218"/>
      <c r="JZL4" s="218"/>
      <c r="JZM4" s="218"/>
      <c r="JZN4" s="218"/>
      <c r="JZO4" s="218"/>
      <c r="JZP4" s="218"/>
      <c r="JZQ4" s="218"/>
      <c r="JZR4" s="218"/>
      <c r="JZS4" s="218"/>
      <c r="JZT4" s="218"/>
      <c r="JZU4" s="218"/>
      <c r="JZV4" s="218"/>
      <c r="JZW4" s="218"/>
      <c r="JZX4" s="218"/>
      <c r="JZY4" s="218"/>
      <c r="JZZ4" s="218"/>
      <c r="KAA4" s="218"/>
      <c r="KAB4" s="218"/>
      <c r="KAC4" s="218"/>
      <c r="KAD4" s="218"/>
      <c r="KAE4" s="218"/>
      <c r="KAF4" s="218"/>
      <c r="KAG4" s="218"/>
      <c r="KAH4" s="218"/>
      <c r="KAI4" s="218"/>
      <c r="KAJ4" s="218"/>
      <c r="KAK4" s="218"/>
      <c r="KAL4" s="218"/>
      <c r="KAM4" s="218"/>
      <c r="KAN4" s="218"/>
      <c r="KAO4" s="218"/>
      <c r="KAP4" s="218"/>
      <c r="KAQ4" s="218"/>
      <c r="KAR4" s="218"/>
      <c r="KAS4" s="218"/>
      <c r="KAT4" s="218"/>
      <c r="KAU4" s="218"/>
      <c r="KAV4" s="218"/>
      <c r="KAW4" s="218"/>
      <c r="KAX4" s="218"/>
      <c r="KAY4" s="218"/>
      <c r="KAZ4" s="218"/>
      <c r="KBA4" s="218"/>
      <c r="KBB4" s="218"/>
      <c r="KBC4" s="218"/>
      <c r="KBD4" s="218"/>
      <c r="KBE4" s="218"/>
      <c r="KBF4" s="218"/>
      <c r="KBG4" s="218"/>
      <c r="KBH4" s="218"/>
      <c r="KBI4" s="218"/>
      <c r="KBJ4" s="218"/>
      <c r="KBK4" s="218"/>
      <c r="KBL4" s="218"/>
      <c r="KBM4" s="218"/>
      <c r="KBN4" s="218"/>
      <c r="KBO4" s="218"/>
      <c r="KBP4" s="218"/>
      <c r="KBQ4" s="218"/>
      <c r="KBR4" s="218"/>
      <c r="KBS4" s="218"/>
      <c r="KBT4" s="218"/>
      <c r="KBU4" s="218"/>
      <c r="KBV4" s="218"/>
      <c r="KBW4" s="218"/>
      <c r="KBX4" s="218"/>
      <c r="KBY4" s="218"/>
      <c r="KBZ4" s="218"/>
      <c r="KCA4" s="218"/>
      <c r="KCB4" s="218"/>
      <c r="KCC4" s="218"/>
      <c r="KCD4" s="218"/>
      <c r="KCE4" s="218"/>
      <c r="KCF4" s="218"/>
      <c r="KCG4" s="218"/>
      <c r="KCH4" s="218"/>
      <c r="KCI4" s="218"/>
      <c r="KCJ4" s="218"/>
      <c r="KCK4" s="218"/>
      <c r="KCL4" s="218"/>
      <c r="KCM4" s="218"/>
      <c r="KCN4" s="218"/>
      <c r="KCO4" s="218"/>
      <c r="KCP4" s="218"/>
      <c r="KCQ4" s="218"/>
      <c r="KCR4" s="218"/>
      <c r="KCS4" s="218"/>
      <c r="KCT4" s="218"/>
      <c r="KCU4" s="218"/>
      <c r="KCV4" s="218"/>
      <c r="KCW4" s="218"/>
      <c r="KCX4" s="218"/>
      <c r="KCY4" s="218"/>
      <c r="KCZ4" s="218"/>
      <c r="KDA4" s="218"/>
      <c r="KDB4" s="218"/>
      <c r="KDC4" s="218"/>
      <c r="KDD4" s="218"/>
      <c r="KDE4" s="218"/>
      <c r="KDF4" s="218"/>
      <c r="KDG4" s="218"/>
      <c r="KDH4" s="218"/>
      <c r="KDI4" s="218"/>
      <c r="KDJ4" s="218"/>
      <c r="KDK4" s="218"/>
      <c r="KDL4" s="218"/>
      <c r="KDM4" s="218"/>
      <c r="KDN4" s="218"/>
      <c r="KDO4" s="218"/>
      <c r="KDP4" s="218"/>
      <c r="KDQ4" s="218"/>
      <c r="KDR4" s="218"/>
      <c r="KDS4" s="218"/>
      <c r="KDT4" s="218"/>
      <c r="KDU4" s="218"/>
      <c r="KDV4" s="218"/>
      <c r="KDW4" s="218"/>
      <c r="KDX4" s="218"/>
      <c r="KDY4" s="218"/>
      <c r="KDZ4" s="218"/>
      <c r="KEA4" s="218"/>
      <c r="KEB4" s="218"/>
      <c r="KEC4" s="218"/>
      <c r="KED4" s="218"/>
      <c r="KEE4" s="218"/>
      <c r="KEF4" s="218"/>
      <c r="KEG4" s="218"/>
      <c r="KEH4" s="218"/>
      <c r="KEI4" s="218"/>
      <c r="KEJ4" s="218"/>
      <c r="KEK4" s="218"/>
      <c r="KEL4" s="218"/>
      <c r="KEM4" s="218"/>
      <c r="KEN4" s="218"/>
      <c r="KEO4" s="218"/>
      <c r="KEP4" s="218"/>
      <c r="KEQ4" s="218"/>
      <c r="KER4" s="218"/>
      <c r="KES4" s="218"/>
      <c r="KET4" s="218"/>
      <c r="KEU4" s="218"/>
      <c r="KEV4" s="218"/>
      <c r="KEW4" s="218"/>
      <c r="KEX4" s="218"/>
      <c r="KEY4" s="218"/>
      <c r="KEZ4" s="218"/>
      <c r="KFA4" s="218"/>
      <c r="KFB4" s="218"/>
      <c r="KFC4" s="218"/>
      <c r="KFD4" s="218"/>
      <c r="KFE4" s="218"/>
      <c r="KFF4" s="218"/>
      <c r="KFG4" s="218"/>
      <c r="KFH4" s="218"/>
      <c r="KFI4" s="218"/>
      <c r="KFJ4" s="218"/>
      <c r="KFK4" s="218"/>
      <c r="KFL4" s="218"/>
      <c r="KFM4" s="218"/>
      <c r="KFN4" s="218"/>
      <c r="KFO4" s="218"/>
      <c r="KFP4" s="218"/>
      <c r="KFQ4" s="218"/>
      <c r="KFR4" s="218"/>
      <c r="KFS4" s="218"/>
      <c r="KFT4" s="218"/>
      <c r="KFU4" s="218"/>
      <c r="KFV4" s="218"/>
      <c r="KFW4" s="218"/>
      <c r="KFX4" s="218"/>
      <c r="KFY4" s="218"/>
      <c r="KFZ4" s="218"/>
      <c r="KGA4" s="218"/>
      <c r="KGB4" s="218"/>
      <c r="KGC4" s="218"/>
      <c r="KGD4" s="218"/>
      <c r="KGE4" s="218"/>
      <c r="KGF4" s="218"/>
      <c r="KGG4" s="218"/>
      <c r="KGH4" s="218"/>
      <c r="KGI4" s="218"/>
      <c r="KGJ4" s="218"/>
      <c r="KGK4" s="218"/>
      <c r="KGL4" s="218"/>
      <c r="KGM4" s="218"/>
      <c r="KGN4" s="218"/>
      <c r="KGO4" s="218"/>
      <c r="KGP4" s="218"/>
      <c r="KGQ4" s="218"/>
      <c r="KGR4" s="218"/>
      <c r="KGS4" s="218"/>
      <c r="KGT4" s="218"/>
      <c r="KGU4" s="218"/>
      <c r="KGV4" s="218"/>
      <c r="KGW4" s="218"/>
      <c r="KGX4" s="218"/>
      <c r="KGY4" s="218"/>
      <c r="KGZ4" s="218"/>
      <c r="KHA4" s="218"/>
      <c r="KHB4" s="218"/>
      <c r="KHC4" s="218"/>
      <c r="KHD4" s="218"/>
      <c r="KHE4" s="218"/>
      <c r="KHF4" s="218"/>
      <c r="KHG4" s="218"/>
      <c r="KHH4" s="218"/>
      <c r="KHI4" s="218"/>
      <c r="KHJ4" s="218"/>
      <c r="KHK4" s="218"/>
      <c r="KHL4" s="218"/>
      <c r="KHM4" s="218"/>
      <c r="KHN4" s="218"/>
      <c r="KHO4" s="218"/>
      <c r="KHP4" s="218"/>
      <c r="KHQ4" s="218"/>
      <c r="KHR4" s="218"/>
      <c r="KHS4" s="218"/>
      <c r="KHT4" s="218"/>
      <c r="KHU4" s="218"/>
      <c r="KHV4" s="218"/>
      <c r="KHW4" s="218"/>
      <c r="KHX4" s="218"/>
      <c r="KHY4" s="218"/>
      <c r="KHZ4" s="218"/>
      <c r="KIA4" s="218"/>
      <c r="KIB4" s="218"/>
      <c r="KIC4" s="218"/>
      <c r="KID4" s="218"/>
      <c r="KIE4" s="218"/>
      <c r="KIF4" s="218"/>
      <c r="KIG4" s="218"/>
      <c r="KIH4" s="218"/>
      <c r="KII4" s="218"/>
      <c r="KIJ4" s="218"/>
      <c r="KIK4" s="218"/>
      <c r="KIL4" s="218"/>
      <c r="KIM4" s="218"/>
      <c r="KIN4" s="218"/>
      <c r="KIO4" s="218"/>
      <c r="KIP4" s="218"/>
      <c r="KIQ4" s="218"/>
      <c r="KIR4" s="218"/>
      <c r="KIS4" s="218"/>
      <c r="KIT4" s="218"/>
      <c r="KIU4" s="218"/>
      <c r="KIV4" s="218"/>
      <c r="KIW4" s="218"/>
      <c r="KIX4" s="218"/>
      <c r="KIY4" s="218"/>
      <c r="KIZ4" s="218"/>
      <c r="KJA4" s="218"/>
      <c r="KJB4" s="218"/>
      <c r="KJC4" s="218"/>
      <c r="KJD4" s="218"/>
      <c r="KJE4" s="218"/>
      <c r="KJF4" s="218"/>
      <c r="KJG4" s="218"/>
      <c r="KJH4" s="218"/>
      <c r="KJI4" s="218"/>
      <c r="KJJ4" s="218"/>
      <c r="KJK4" s="218"/>
      <c r="KJL4" s="218"/>
      <c r="KJM4" s="218"/>
      <c r="KJN4" s="218"/>
      <c r="KJO4" s="218"/>
      <c r="KJP4" s="218"/>
      <c r="KJQ4" s="218"/>
      <c r="KJR4" s="218"/>
      <c r="KJS4" s="218"/>
      <c r="KJT4" s="218"/>
      <c r="KJU4" s="218"/>
      <c r="KJV4" s="218"/>
      <c r="KJW4" s="218"/>
      <c r="KJX4" s="218"/>
      <c r="KJY4" s="218"/>
      <c r="KJZ4" s="218"/>
      <c r="KKA4" s="218"/>
      <c r="KKB4" s="218"/>
      <c r="KKC4" s="218"/>
      <c r="KKD4" s="218"/>
      <c r="KKE4" s="218"/>
      <c r="KKF4" s="218"/>
      <c r="KKG4" s="218"/>
      <c r="KKH4" s="218"/>
      <c r="KKI4" s="218"/>
      <c r="KKJ4" s="218"/>
      <c r="KKK4" s="218"/>
      <c r="KKL4" s="218"/>
      <c r="KKM4" s="218"/>
      <c r="KKN4" s="218"/>
      <c r="KKO4" s="218"/>
      <c r="KKP4" s="218"/>
      <c r="KKQ4" s="218"/>
      <c r="KKR4" s="218"/>
      <c r="KKS4" s="218"/>
      <c r="KKT4" s="218"/>
      <c r="KKU4" s="218"/>
      <c r="KKV4" s="218"/>
      <c r="KKW4" s="218"/>
      <c r="KKX4" s="218"/>
      <c r="KKY4" s="218"/>
      <c r="KKZ4" s="218"/>
      <c r="KLA4" s="218"/>
      <c r="KLB4" s="218"/>
      <c r="KLC4" s="218"/>
      <c r="KLD4" s="218"/>
      <c r="KLE4" s="218"/>
      <c r="KLF4" s="218"/>
      <c r="KLG4" s="218"/>
      <c r="KLH4" s="218"/>
      <c r="KLI4" s="218"/>
      <c r="KLJ4" s="218"/>
      <c r="KLK4" s="218"/>
      <c r="KLL4" s="218"/>
      <c r="KLM4" s="218"/>
      <c r="KLN4" s="218"/>
      <c r="KLO4" s="218"/>
      <c r="KLP4" s="218"/>
      <c r="KLQ4" s="218"/>
      <c r="KLR4" s="218"/>
      <c r="KLS4" s="218"/>
      <c r="KLT4" s="218"/>
      <c r="KLU4" s="218"/>
      <c r="KLV4" s="218"/>
      <c r="KLW4" s="218"/>
      <c r="KLX4" s="218"/>
      <c r="KLY4" s="218"/>
      <c r="KLZ4" s="218"/>
      <c r="KMA4" s="218"/>
      <c r="KMB4" s="218"/>
      <c r="KMC4" s="218"/>
      <c r="KMD4" s="218"/>
      <c r="KME4" s="218"/>
      <c r="KMF4" s="218"/>
      <c r="KMG4" s="218"/>
      <c r="KMH4" s="218"/>
      <c r="KMI4" s="218"/>
      <c r="KMJ4" s="218"/>
      <c r="KMK4" s="218"/>
      <c r="KML4" s="218"/>
      <c r="KMM4" s="218"/>
      <c r="KMN4" s="218"/>
      <c r="KMO4" s="218"/>
      <c r="KMP4" s="218"/>
      <c r="KMQ4" s="218"/>
      <c r="KMR4" s="218"/>
      <c r="KMS4" s="218"/>
      <c r="KMT4" s="218"/>
      <c r="KMU4" s="218"/>
      <c r="KMV4" s="218"/>
      <c r="KMW4" s="218"/>
      <c r="KMX4" s="218"/>
      <c r="KMY4" s="218"/>
      <c r="KMZ4" s="218"/>
      <c r="KNA4" s="218"/>
      <c r="KNB4" s="218"/>
      <c r="KNC4" s="218"/>
      <c r="KND4" s="218"/>
      <c r="KNE4" s="218"/>
      <c r="KNF4" s="218"/>
      <c r="KNG4" s="218"/>
      <c r="KNH4" s="218"/>
      <c r="KNI4" s="218"/>
      <c r="KNJ4" s="218"/>
      <c r="KNK4" s="218"/>
      <c r="KNL4" s="218"/>
      <c r="KNM4" s="218"/>
      <c r="KNN4" s="218"/>
      <c r="KNO4" s="218"/>
      <c r="KNP4" s="218"/>
      <c r="KNQ4" s="218"/>
      <c r="KNR4" s="218"/>
      <c r="KNS4" s="218"/>
      <c r="KNT4" s="218"/>
      <c r="KNU4" s="218"/>
      <c r="KNV4" s="218"/>
      <c r="KNW4" s="218"/>
      <c r="KNX4" s="218"/>
      <c r="KNY4" s="218"/>
      <c r="KNZ4" s="218"/>
      <c r="KOA4" s="218"/>
      <c r="KOB4" s="218"/>
      <c r="KOC4" s="218"/>
      <c r="KOD4" s="218"/>
      <c r="KOE4" s="218"/>
      <c r="KOF4" s="218"/>
      <c r="KOG4" s="218"/>
      <c r="KOH4" s="218"/>
      <c r="KOI4" s="218"/>
      <c r="KOJ4" s="218"/>
      <c r="KOK4" s="218"/>
      <c r="KOL4" s="218"/>
      <c r="KOM4" s="218"/>
      <c r="KON4" s="218"/>
      <c r="KOO4" s="218"/>
      <c r="KOP4" s="218"/>
      <c r="KOQ4" s="218"/>
      <c r="KOR4" s="218"/>
      <c r="KOS4" s="218"/>
      <c r="KOT4" s="218"/>
      <c r="KOU4" s="218"/>
      <c r="KOV4" s="218"/>
      <c r="KOW4" s="218"/>
      <c r="KOX4" s="218"/>
      <c r="KOY4" s="218"/>
      <c r="KOZ4" s="218"/>
      <c r="KPA4" s="218"/>
      <c r="KPB4" s="218"/>
      <c r="KPC4" s="218"/>
      <c r="KPD4" s="218"/>
      <c r="KPE4" s="218"/>
      <c r="KPF4" s="218"/>
      <c r="KPG4" s="218"/>
      <c r="KPH4" s="218"/>
      <c r="KPI4" s="218"/>
      <c r="KPJ4" s="218"/>
      <c r="KPK4" s="218"/>
      <c r="KPL4" s="218"/>
      <c r="KPM4" s="218"/>
      <c r="KPN4" s="218"/>
      <c r="KPO4" s="218"/>
      <c r="KPP4" s="218"/>
      <c r="KPQ4" s="218"/>
      <c r="KPR4" s="218"/>
      <c r="KPS4" s="218"/>
      <c r="KPT4" s="218"/>
      <c r="KPU4" s="218"/>
      <c r="KPV4" s="218"/>
      <c r="KPW4" s="218"/>
      <c r="KPX4" s="218"/>
      <c r="KPY4" s="218"/>
      <c r="KPZ4" s="218"/>
      <c r="KQA4" s="218"/>
      <c r="KQB4" s="218"/>
      <c r="KQC4" s="218"/>
      <c r="KQD4" s="218"/>
      <c r="KQE4" s="218"/>
      <c r="KQF4" s="218"/>
      <c r="KQG4" s="218"/>
      <c r="KQH4" s="218"/>
      <c r="KQI4" s="218"/>
      <c r="KQJ4" s="218"/>
      <c r="KQK4" s="218"/>
      <c r="KQL4" s="218"/>
      <c r="KQM4" s="218"/>
      <c r="KQN4" s="218"/>
      <c r="KQO4" s="218"/>
      <c r="KQP4" s="218"/>
      <c r="KQQ4" s="218"/>
      <c r="KQR4" s="218"/>
      <c r="KQS4" s="218"/>
      <c r="KQT4" s="218"/>
      <c r="KQU4" s="218"/>
      <c r="KQV4" s="218"/>
      <c r="KQW4" s="218"/>
      <c r="KQX4" s="218"/>
      <c r="KQY4" s="218"/>
      <c r="KQZ4" s="218"/>
      <c r="KRA4" s="218"/>
      <c r="KRB4" s="218"/>
      <c r="KRC4" s="218"/>
      <c r="KRD4" s="218"/>
      <c r="KRE4" s="218"/>
      <c r="KRF4" s="218"/>
      <c r="KRG4" s="218"/>
      <c r="KRH4" s="218"/>
      <c r="KRI4" s="218"/>
      <c r="KRJ4" s="218"/>
      <c r="KRK4" s="218"/>
      <c r="KRL4" s="218"/>
      <c r="KRM4" s="218"/>
      <c r="KRN4" s="218"/>
      <c r="KRO4" s="218"/>
      <c r="KRP4" s="218"/>
      <c r="KRQ4" s="218"/>
      <c r="KRR4" s="218"/>
      <c r="KRS4" s="218"/>
      <c r="KRT4" s="218"/>
      <c r="KRU4" s="218"/>
      <c r="KRV4" s="218"/>
      <c r="KRW4" s="218"/>
      <c r="KRX4" s="218"/>
      <c r="KRY4" s="218"/>
      <c r="KRZ4" s="218"/>
      <c r="KSA4" s="218"/>
      <c r="KSB4" s="218"/>
      <c r="KSC4" s="218"/>
      <c r="KSD4" s="218"/>
      <c r="KSE4" s="218"/>
      <c r="KSF4" s="218"/>
      <c r="KSG4" s="218"/>
      <c r="KSH4" s="218"/>
      <c r="KSI4" s="218"/>
      <c r="KSJ4" s="218"/>
      <c r="KSK4" s="218"/>
      <c r="KSL4" s="218"/>
      <c r="KSM4" s="218"/>
      <c r="KSN4" s="218"/>
      <c r="KSO4" s="218"/>
      <c r="KSP4" s="218"/>
      <c r="KSQ4" s="218"/>
      <c r="KSR4" s="218"/>
      <c r="KSS4" s="218"/>
      <c r="KST4" s="218"/>
      <c r="KSU4" s="218"/>
      <c r="KSV4" s="218"/>
      <c r="KSW4" s="218"/>
      <c r="KSX4" s="218"/>
      <c r="KSY4" s="218"/>
      <c r="KSZ4" s="218"/>
      <c r="KTA4" s="218"/>
      <c r="KTB4" s="218"/>
      <c r="KTC4" s="218"/>
      <c r="KTD4" s="218"/>
      <c r="KTE4" s="218"/>
      <c r="KTF4" s="218"/>
      <c r="KTG4" s="218"/>
      <c r="KTH4" s="218"/>
      <c r="KTI4" s="218"/>
      <c r="KTJ4" s="218"/>
      <c r="KTK4" s="218"/>
      <c r="KTL4" s="218"/>
      <c r="KTM4" s="218"/>
      <c r="KTN4" s="218"/>
      <c r="KTO4" s="218"/>
      <c r="KTP4" s="218"/>
      <c r="KTQ4" s="218"/>
      <c r="KTR4" s="218"/>
      <c r="KTS4" s="218"/>
      <c r="KTT4" s="218"/>
      <c r="KTU4" s="218"/>
      <c r="KTV4" s="218"/>
      <c r="KTW4" s="218"/>
      <c r="KTX4" s="218"/>
      <c r="KTY4" s="218"/>
      <c r="KTZ4" s="218"/>
      <c r="KUA4" s="218"/>
      <c r="KUB4" s="218"/>
      <c r="KUC4" s="218"/>
      <c r="KUD4" s="218"/>
      <c r="KUE4" s="218"/>
      <c r="KUF4" s="218"/>
      <c r="KUG4" s="218"/>
      <c r="KUH4" s="218"/>
      <c r="KUI4" s="218"/>
      <c r="KUJ4" s="218"/>
      <c r="KUK4" s="218"/>
      <c r="KUL4" s="218"/>
      <c r="KUM4" s="218"/>
      <c r="KUN4" s="218"/>
      <c r="KUO4" s="218"/>
      <c r="KUP4" s="218"/>
      <c r="KUQ4" s="218"/>
      <c r="KUR4" s="218"/>
      <c r="KUS4" s="218"/>
      <c r="KUT4" s="218"/>
      <c r="KUU4" s="218"/>
      <c r="KUV4" s="218"/>
      <c r="KUW4" s="218"/>
      <c r="KUX4" s="218"/>
      <c r="KUY4" s="218"/>
      <c r="KUZ4" s="218"/>
      <c r="KVA4" s="218"/>
      <c r="KVB4" s="218"/>
      <c r="KVC4" s="218"/>
      <c r="KVD4" s="218"/>
      <c r="KVE4" s="218"/>
      <c r="KVF4" s="218"/>
      <c r="KVG4" s="218"/>
      <c r="KVH4" s="218"/>
      <c r="KVI4" s="218"/>
      <c r="KVJ4" s="218"/>
      <c r="KVK4" s="218"/>
      <c r="KVL4" s="218"/>
      <c r="KVM4" s="218"/>
      <c r="KVN4" s="218"/>
      <c r="KVO4" s="218"/>
      <c r="KVP4" s="218"/>
      <c r="KVQ4" s="218"/>
      <c r="KVR4" s="218"/>
      <c r="KVS4" s="218"/>
      <c r="KVT4" s="218"/>
      <c r="KVU4" s="218"/>
      <c r="KVV4" s="218"/>
      <c r="KVW4" s="218"/>
      <c r="KVX4" s="218"/>
      <c r="KVY4" s="218"/>
      <c r="KVZ4" s="218"/>
      <c r="KWA4" s="218"/>
      <c r="KWB4" s="218"/>
      <c r="KWC4" s="218"/>
      <c r="KWD4" s="218"/>
      <c r="KWE4" s="218"/>
      <c r="KWF4" s="218"/>
      <c r="KWG4" s="218"/>
      <c r="KWH4" s="218"/>
      <c r="KWI4" s="218"/>
      <c r="KWJ4" s="218"/>
      <c r="KWK4" s="218"/>
      <c r="KWL4" s="218"/>
      <c r="KWM4" s="218"/>
      <c r="KWN4" s="218"/>
      <c r="KWO4" s="218"/>
      <c r="KWP4" s="218"/>
      <c r="KWQ4" s="218"/>
      <c r="KWR4" s="218"/>
      <c r="KWS4" s="218"/>
      <c r="KWT4" s="218"/>
      <c r="KWU4" s="218"/>
      <c r="KWV4" s="218"/>
      <c r="KWW4" s="218"/>
      <c r="KWX4" s="218"/>
      <c r="KWY4" s="218"/>
      <c r="KWZ4" s="218"/>
      <c r="KXA4" s="218"/>
      <c r="KXB4" s="218"/>
      <c r="KXC4" s="218"/>
      <c r="KXD4" s="218"/>
      <c r="KXE4" s="218"/>
      <c r="KXF4" s="218"/>
      <c r="KXG4" s="218"/>
      <c r="KXH4" s="218"/>
      <c r="KXI4" s="218"/>
      <c r="KXJ4" s="218"/>
      <c r="KXK4" s="218"/>
      <c r="KXL4" s="218"/>
      <c r="KXM4" s="218"/>
      <c r="KXN4" s="218"/>
      <c r="KXO4" s="218"/>
      <c r="KXP4" s="218"/>
      <c r="KXQ4" s="218"/>
      <c r="KXR4" s="218"/>
      <c r="KXS4" s="218"/>
      <c r="KXT4" s="218"/>
      <c r="KXU4" s="218"/>
      <c r="KXV4" s="218"/>
      <c r="KXW4" s="218"/>
      <c r="KXX4" s="218"/>
      <c r="KXY4" s="218"/>
      <c r="KXZ4" s="218"/>
      <c r="KYA4" s="218"/>
      <c r="KYB4" s="218"/>
      <c r="KYC4" s="218"/>
      <c r="KYD4" s="218"/>
      <c r="KYE4" s="218"/>
      <c r="KYF4" s="218"/>
      <c r="KYG4" s="218"/>
      <c r="KYH4" s="218"/>
      <c r="KYI4" s="218"/>
      <c r="KYJ4" s="218"/>
      <c r="KYK4" s="218"/>
      <c r="KYL4" s="218"/>
      <c r="KYM4" s="218"/>
      <c r="KYN4" s="218"/>
      <c r="KYO4" s="218"/>
      <c r="KYP4" s="218"/>
      <c r="KYQ4" s="218"/>
      <c r="KYR4" s="218"/>
      <c r="KYS4" s="218"/>
      <c r="KYT4" s="218"/>
      <c r="KYU4" s="218"/>
      <c r="KYV4" s="218"/>
      <c r="KYW4" s="218"/>
      <c r="KYX4" s="218"/>
      <c r="KYY4" s="218"/>
      <c r="KYZ4" s="218"/>
      <c r="KZA4" s="218"/>
      <c r="KZB4" s="218"/>
      <c r="KZC4" s="218"/>
      <c r="KZD4" s="218"/>
      <c r="KZE4" s="218"/>
      <c r="KZF4" s="218"/>
      <c r="KZG4" s="218"/>
      <c r="KZH4" s="218"/>
      <c r="KZI4" s="218"/>
      <c r="KZJ4" s="218"/>
      <c r="KZK4" s="218"/>
      <c r="KZL4" s="218"/>
      <c r="KZM4" s="218"/>
      <c r="KZN4" s="218"/>
      <c r="KZO4" s="218"/>
      <c r="KZP4" s="218"/>
      <c r="KZQ4" s="218"/>
      <c r="KZR4" s="218"/>
      <c r="KZS4" s="218"/>
      <c r="KZT4" s="218"/>
      <c r="KZU4" s="218"/>
      <c r="KZV4" s="218"/>
      <c r="KZW4" s="218"/>
      <c r="KZX4" s="218"/>
      <c r="KZY4" s="218"/>
      <c r="KZZ4" s="218"/>
      <c r="LAA4" s="218"/>
      <c r="LAB4" s="218"/>
      <c r="LAC4" s="218"/>
      <c r="LAD4" s="218"/>
      <c r="LAE4" s="218"/>
      <c r="LAF4" s="218"/>
      <c r="LAG4" s="218"/>
      <c r="LAH4" s="218"/>
      <c r="LAI4" s="218"/>
      <c r="LAJ4" s="218"/>
      <c r="LAK4" s="218"/>
      <c r="LAL4" s="218"/>
      <c r="LAM4" s="218"/>
      <c r="LAN4" s="218"/>
      <c r="LAO4" s="218"/>
      <c r="LAP4" s="218"/>
      <c r="LAQ4" s="218"/>
      <c r="LAR4" s="218"/>
      <c r="LAS4" s="218"/>
      <c r="LAT4" s="218"/>
      <c r="LAU4" s="218"/>
      <c r="LAV4" s="218"/>
      <c r="LAW4" s="218"/>
      <c r="LAX4" s="218"/>
      <c r="LAY4" s="218"/>
      <c r="LAZ4" s="218"/>
      <c r="LBA4" s="218"/>
      <c r="LBB4" s="218"/>
      <c r="LBC4" s="218"/>
      <c r="LBD4" s="218"/>
      <c r="LBE4" s="218"/>
      <c r="LBF4" s="218"/>
      <c r="LBG4" s="218"/>
      <c r="LBH4" s="218"/>
      <c r="LBI4" s="218"/>
      <c r="LBJ4" s="218"/>
      <c r="LBK4" s="218"/>
      <c r="LBL4" s="218"/>
      <c r="LBM4" s="218"/>
      <c r="LBN4" s="218"/>
      <c r="LBO4" s="218"/>
      <c r="LBP4" s="218"/>
      <c r="LBQ4" s="218"/>
      <c r="LBR4" s="218"/>
      <c r="LBS4" s="218"/>
      <c r="LBT4" s="218"/>
      <c r="LBU4" s="218"/>
      <c r="LBV4" s="218"/>
      <c r="LBW4" s="218"/>
      <c r="LBX4" s="218"/>
      <c r="LBY4" s="218"/>
      <c r="LBZ4" s="218"/>
      <c r="LCA4" s="218"/>
      <c r="LCB4" s="218"/>
      <c r="LCC4" s="218"/>
      <c r="LCD4" s="218"/>
      <c r="LCE4" s="218"/>
      <c r="LCF4" s="218"/>
      <c r="LCG4" s="218"/>
      <c r="LCH4" s="218"/>
      <c r="LCI4" s="218"/>
      <c r="LCJ4" s="218"/>
      <c r="LCK4" s="218"/>
      <c r="LCL4" s="218"/>
      <c r="LCM4" s="218"/>
      <c r="LCN4" s="218"/>
      <c r="LCO4" s="218"/>
      <c r="LCP4" s="218"/>
      <c r="LCQ4" s="218"/>
      <c r="LCR4" s="218"/>
      <c r="LCS4" s="218"/>
      <c r="LCT4" s="218"/>
      <c r="LCU4" s="218"/>
      <c r="LCV4" s="218"/>
      <c r="LCW4" s="218"/>
      <c r="LCX4" s="218"/>
      <c r="LCY4" s="218"/>
      <c r="LCZ4" s="218"/>
      <c r="LDA4" s="218"/>
      <c r="LDB4" s="218"/>
      <c r="LDC4" s="218"/>
      <c r="LDD4" s="218"/>
      <c r="LDE4" s="218"/>
      <c r="LDF4" s="218"/>
      <c r="LDG4" s="218"/>
      <c r="LDH4" s="218"/>
      <c r="LDI4" s="218"/>
      <c r="LDJ4" s="218"/>
      <c r="LDK4" s="218"/>
      <c r="LDL4" s="218"/>
      <c r="LDM4" s="218"/>
      <c r="LDN4" s="218"/>
      <c r="LDO4" s="218"/>
      <c r="LDP4" s="218"/>
      <c r="LDQ4" s="218"/>
      <c r="LDR4" s="218"/>
      <c r="LDS4" s="218"/>
      <c r="LDT4" s="218"/>
      <c r="LDU4" s="218"/>
      <c r="LDV4" s="218"/>
      <c r="LDW4" s="218"/>
      <c r="LDX4" s="218"/>
      <c r="LDY4" s="218"/>
      <c r="LDZ4" s="218"/>
      <c r="LEA4" s="218"/>
      <c r="LEB4" s="218"/>
      <c r="LEC4" s="218"/>
      <c r="LED4" s="218"/>
      <c r="LEE4" s="218"/>
      <c r="LEF4" s="218"/>
      <c r="LEG4" s="218"/>
      <c r="LEH4" s="218"/>
      <c r="LEI4" s="218"/>
      <c r="LEJ4" s="218"/>
      <c r="LEK4" s="218"/>
      <c r="LEL4" s="218"/>
      <c r="LEM4" s="218"/>
      <c r="LEN4" s="218"/>
      <c r="LEO4" s="218"/>
      <c r="LEP4" s="218"/>
      <c r="LEQ4" s="218"/>
      <c r="LER4" s="218"/>
      <c r="LES4" s="218"/>
      <c r="LET4" s="218"/>
      <c r="LEU4" s="218"/>
      <c r="LEV4" s="218"/>
      <c r="LEW4" s="218"/>
      <c r="LEX4" s="218"/>
      <c r="LEY4" s="218"/>
      <c r="LEZ4" s="218"/>
      <c r="LFA4" s="218"/>
      <c r="LFB4" s="218"/>
      <c r="LFC4" s="218"/>
      <c r="LFD4" s="218"/>
      <c r="LFE4" s="218"/>
      <c r="LFF4" s="218"/>
      <c r="LFG4" s="218"/>
      <c r="LFH4" s="218"/>
      <c r="LFI4" s="218"/>
      <c r="LFJ4" s="218"/>
      <c r="LFK4" s="218"/>
      <c r="LFL4" s="218"/>
      <c r="LFM4" s="218"/>
      <c r="LFN4" s="218"/>
      <c r="LFO4" s="218"/>
      <c r="LFP4" s="218"/>
      <c r="LFQ4" s="218"/>
      <c r="LFR4" s="218"/>
      <c r="LFS4" s="218"/>
      <c r="LFT4" s="218"/>
      <c r="LFU4" s="218"/>
      <c r="LFV4" s="218"/>
      <c r="LFW4" s="218"/>
      <c r="LFX4" s="218"/>
      <c r="LFY4" s="218"/>
      <c r="LFZ4" s="218"/>
      <c r="LGA4" s="218"/>
      <c r="LGB4" s="218"/>
      <c r="LGC4" s="218"/>
      <c r="LGD4" s="218"/>
      <c r="LGE4" s="218"/>
      <c r="LGF4" s="218"/>
      <c r="LGG4" s="218"/>
      <c r="LGH4" s="218"/>
      <c r="LGI4" s="218"/>
      <c r="LGJ4" s="218"/>
      <c r="LGK4" s="218"/>
      <c r="LGL4" s="218"/>
      <c r="LGM4" s="218"/>
      <c r="LGN4" s="218"/>
      <c r="LGO4" s="218"/>
      <c r="LGP4" s="218"/>
      <c r="LGQ4" s="218"/>
      <c r="LGR4" s="218"/>
      <c r="LGS4" s="218"/>
      <c r="LGT4" s="218"/>
      <c r="LGU4" s="218"/>
      <c r="LGV4" s="218"/>
      <c r="LGW4" s="218"/>
      <c r="LGX4" s="218"/>
      <c r="LGY4" s="218"/>
      <c r="LGZ4" s="218"/>
      <c r="LHA4" s="218"/>
      <c r="LHB4" s="218"/>
      <c r="LHC4" s="218"/>
      <c r="LHD4" s="218"/>
      <c r="LHE4" s="218"/>
      <c r="LHF4" s="218"/>
      <c r="LHG4" s="218"/>
      <c r="LHH4" s="218"/>
      <c r="LHI4" s="218"/>
      <c r="LHJ4" s="218"/>
      <c r="LHK4" s="218"/>
      <c r="LHL4" s="218"/>
      <c r="LHM4" s="218"/>
      <c r="LHN4" s="218"/>
      <c r="LHO4" s="218"/>
      <c r="LHP4" s="218"/>
      <c r="LHQ4" s="218"/>
      <c r="LHR4" s="218"/>
      <c r="LHS4" s="218"/>
      <c r="LHT4" s="218"/>
      <c r="LHU4" s="218"/>
      <c r="LHV4" s="218"/>
      <c r="LHW4" s="218"/>
      <c r="LHX4" s="218"/>
      <c r="LHY4" s="218"/>
      <c r="LHZ4" s="218"/>
      <c r="LIA4" s="218"/>
      <c r="LIB4" s="218"/>
      <c r="LIC4" s="218"/>
      <c r="LID4" s="218"/>
      <c r="LIE4" s="218"/>
      <c r="LIF4" s="218"/>
      <c r="LIG4" s="218"/>
      <c r="LIH4" s="218"/>
      <c r="LII4" s="218"/>
      <c r="LIJ4" s="218"/>
      <c r="LIK4" s="218"/>
      <c r="LIL4" s="218"/>
      <c r="LIM4" s="218"/>
      <c r="LIN4" s="218"/>
      <c r="LIO4" s="218"/>
      <c r="LIP4" s="218"/>
      <c r="LIQ4" s="218"/>
      <c r="LIR4" s="218"/>
      <c r="LIS4" s="218"/>
      <c r="LIT4" s="218"/>
      <c r="LIU4" s="218"/>
      <c r="LIV4" s="218"/>
      <c r="LIW4" s="218"/>
      <c r="LIX4" s="218"/>
      <c r="LIY4" s="218"/>
      <c r="LIZ4" s="218"/>
      <c r="LJA4" s="218"/>
      <c r="LJB4" s="218"/>
      <c r="LJC4" s="218"/>
      <c r="LJD4" s="218"/>
      <c r="LJE4" s="218"/>
      <c r="LJF4" s="218"/>
      <c r="LJG4" s="218"/>
      <c r="LJH4" s="218"/>
      <c r="LJI4" s="218"/>
      <c r="LJJ4" s="218"/>
      <c r="LJK4" s="218"/>
      <c r="LJL4" s="218"/>
      <c r="LJM4" s="218"/>
      <c r="LJN4" s="218"/>
      <c r="LJO4" s="218"/>
      <c r="LJP4" s="218"/>
      <c r="LJQ4" s="218"/>
      <c r="LJR4" s="218"/>
      <c r="LJS4" s="218"/>
      <c r="LJT4" s="218"/>
      <c r="LJU4" s="218"/>
      <c r="LJV4" s="218"/>
      <c r="LJW4" s="218"/>
      <c r="LJX4" s="218"/>
      <c r="LJY4" s="218"/>
      <c r="LJZ4" s="218"/>
      <c r="LKA4" s="218"/>
      <c r="LKB4" s="218"/>
      <c r="LKC4" s="218"/>
      <c r="LKD4" s="218"/>
      <c r="LKE4" s="218"/>
      <c r="LKF4" s="218"/>
      <c r="LKG4" s="218"/>
      <c r="LKH4" s="218"/>
      <c r="LKI4" s="218"/>
      <c r="LKJ4" s="218"/>
      <c r="LKK4" s="218"/>
      <c r="LKL4" s="218"/>
      <c r="LKM4" s="218"/>
      <c r="LKN4" s="218"/>
      <c r="LKO4" s="218"/>
      <c r="LKP4" s="218"/>
      <c r="LKQ4" s="218"/>
      <c r="LKR4" s="218"/>
      <c r="LKS4" s="218"/>
      <c r="LKT4" s="218"/>
      <c r="LKU4" s="218"/>
      <c r="LKV4" s="218"/>
      <c r="LKW4" s="218"/>
      <c r="LKX4" s="218"/>
      <c r="LKY4" s="218"/>
      <c r="LKZ4" s="218"/>
      <c r="LLA4" s="218"/>
      <c r="LLB4" s="218"/>
      <c r="LLC4" s="218"/>
      <c r="LLD4" s="218"/>
      <c r="LLE4" s="218"/>
      <c r="LLF4" s="218"/>
      <c r="LLG4" s="218"/>
      <c r="LLH4" s="218"/>
      <c r="LLI4" s="218"/>
      <c r="LLJ4" s="218"/>
      <c r="LLK4" s="218"/>
      <c r="LLL4" s="218"/>
      <c r="LLM4" s="218"/>
      <c r="LLN4" s="218"/>
      <c r="LLO4" s="218"/>
      <c r="LLP4" s="218"/>
      <c r="LLQ4" s="218"/>
      <c r="LLR4" s="218"/>
      <c r="LLS4" s="218"/>
      <c r="LLT4" s="218"/>
      <c r="LLU4" s="218"/>
      <c r="LLV4" s="218"/>
      <c r="LLW4" s="218"/>
      <c r="LLX4" s="218"/>
      <c r="LLY4" s="218"/>
      <c r="LLZ4" s="218"/>
      <c r="LMA4" s="218"/>
      <c r="LMB4" s="218"/>
      <c r="LMC4" s="218"/>
      <c r="LMD4" s="218"/>
      <c r="LME4" s="218"/>
      <c r="LMF4" s="218"/>
      <c r="LMG4" s="218"/>
      <c r="LMH4" s="218"/>
      <c r="LMI4" s="218"/>
      <c r="LMJ4" s="218"/>
      <c r="LMK4" s="218"/>
      <c r="LML4" s="218"/>
      <c r="LMM4" s="218"/>
      <c r="LMN4" s="218"/>
      <c r="LMO4" s="218"/>
      <c r="LMP4" s="218"/>
      <c r="LMQ4" s="218"/>
      <c r="LMR4" s="218"/>
      <c r="LMS4" s="218"/>
      <c r="LMT4" s="218"/>
      <c r="LMU4" s="218"/>
      <c r="LMV4" s="218"/>
      <c r="LMW4" s="218"/>
      <c r="LMX4" s="218"/>
      <c r="LMY4" s="218"/>
      <c r="LMZ4" s="218"/>
      <c r="LNA4" s="218"/>
      <c r="LNB4" s="218"/>
      <c r="LNC4" s="218"/>
      <c r="LND4" s="218"/>
      <c r="LNE4" s="218"/>
      <c r="LNF4" s="218"/>
      <c r="LNG4" s="218"/>
      <c r="LNH4" s="218"/>
      <c r="LNI4" s="218"/>
      <c r="LNJ4" s="218"/>
      <c r="LNK4" s="218"/>
      <c r="LNL4" s="218"/>
      <c r="LNM4" s="218"/>
      <c r="LNN4" s="218"/>
      <c r="LNO4" s="218"/>
      <c r="LNP4" s="218"/>
      <c r="LNQ4" s="218"/>
      <c r="LNR4" s="218"/>
      <c r="LNS4" s="218"/>
      <c r="LNT4" s="218"/>
      <c r="LNU4" s="218"/>
      <c r="LNV4" s="218"/>
      <c r="LNW4" s="218"/>
      <c r="LNX4" s="218"/>
      <c r="LNY4" s="218"/>
      <c r="LNZ4" s="218"/>
      <c r="LOA4" s="218"/>
      <c r="LOB4" s="218"/>
      <c r="LOC4" s="218"/>
      <c r="LOD4" s="218"/>
      <c r="LOE4" s="218"/>
      <c r="LOF4" s="218"/>
      <c r="LOG4" s="218"/>
      <c r="LOH4" s="218"/>
      <c r="LOI4" s="218"/>
      <c r="LOJ4" s="218"/>
      <c r="LOK4" s="218"/>
      <c r="LOL4" s="218"/>
      <c r="LOM4" s="218"/>
      <c r="LON4" s="218"/>
      <c r="LOO4" s="218"/>
      <c r="LOP4" s="218"/>
      <c r="LOQ4" s="218"/>
      <c r="LOR4" s="218"/>
      <c r="LOS4" s="218"/>
      <c r="LOT4" s="218"/>
      <c r="LOU4" s="218"/>
      <c r="LOV4" s="218"/>
      <c r="LOW4" s="218"/>
      <c r="LOX4" s="218"/>
      <c r="LOY4" s="218"/>
      <c r="LOZ4" s="218"/>
      <c r="LPA4" s="218"/>
      <c r="LPB4" s="218"/>
      <c r="LPC4" s="218"/>
      <c r="LPD4" s="218"/>
      <c r="LPE4" s="218"/>
      <c r="LPF4" s="218"/>
      <c r="LPG4" s="218"/>
      <c r="LPH4" s="218"/>
      <c r="LPI4" s="218"/>
      <c r="LPJ4" s="218"/>
      <c r="LPK4" s="218"/>
      <c r="LPL4" s="218"/>
      <c r="LPM4" s="218"/>
      <c r="LPN4" s="218"/>
      <c r="LPO4" s="218"/>
      <c r="LPP4" s="218"/>
      <c r="LPQ4" s="218"/>
      <c r="LPR4" s="218"/>
      <c r="LPS4" s="218"/>
      <c r="LPT4" s="218"/>
      <c r="LPU4" s="218"/>
      <c r="LPV4" s="218"/>
      <c r="LPW4" s="218"/>
      <c r="LPX4" s="218"/>
      <c r="LPY4" s="218"/>
      <c r="LPZ4" s="218"/>
      <c r="LQA4" s="218"/>
      <c r="LQB4" s="218"/>
      <c r="LQC4" s="218"/>
      <c r="LQD4" s="218"/>
      <c r="LQE4" s="218"/>
      <c r="LQF4" s="218"/>
      <c r="LQG4" s="218"/>
      <c r="LQH4" s="218"/>
      <c r="LQI4" s="218"/>
      <c r="LQJ4" s="218"/>
      <c r="LQK4" s="218"/>
      <c r="LQL4" s="218"/>
      <c r="LQM4" s="218"/>
      <c r="LQN4" s="218"/>
      <c r="LQO4" s="218"/>
      <c r="LQP4" s="218"/>
      <c r="LQQ4" s="218"/>
      <c r="LQR4" s="218"/>
      <c r="LQS4" s="218"/>
      <c r="LQT4" s="218"/>
      <c r="LQU4" s="218"/>
      <c r="LQV4" s="218"/>
      <c r="LQW4" s="218"/>
      <c r="LQX4" s="218"/>
      <c r="LQY4" s="218"/>
      <c r="LQZ4" s="218"/>
      <c r="LRA4" s="218"/>
      <c r="LRB4" s="218"/>
      <c r="LRC4" s="218"/>
      <c r="LRD4" s="218"/>
      <c r="LRE4" s="218"/>
      <c r="LRF4" s="218"/>
      <c r="LRG4" s="218"/>
      <c r="LRH4" s="218"/>
      <c r="LRI4" s="218"/>
      <c r="LRJ4" s="218"/>
      <c r="LRK4" s="218"/>
      <c r="LRL4" s="218"/>
      <c r="LRM4" s="218"/>
      <c r="LRN4" s="218"/>
      <c r="LRO4" s="218"/>
      <c r="LRP4" s="218"/>
      <c r="LRQ4" s="218"/>
      <c r="LRR4" s="218"/>
      <c r="LRS4" s="218"/>
      <c r="LRT4" s="218"/>
      <c r="LRU4" s="218"/>
      <c r="LRV4" s="218"/>
      <c r="LRW4" s="218"/>
      <c r="LRX4" s="218"/>
      <c r="LRY4" s="218"/>
      <c r="LRZ4" s="218"/>
      <c r="LSA4" s="218"/>
      <c r="LSB4" s="218"/>
      <c r="LSC4" s="218"/>
      <c r="LSD4" s="218"/>
      <c r="LSE4" s="218"/>
      <c r="LSF4" s="218"/>
      <c r="LSG4" s="218"/>
      <c r="LSH4" s="218"/>
      <c r="LSI4" s="218"/>
      <c r="LSJ4" s="218"/>
      <c r="LSK4" s="218"/>
      <c r="LSL4" s="218"/>
      <c r="LSM4" s="218"/>
      <c r="LSN4" s="218"/>
      <c r="LSO4" s="218"/>
      <c r="LSP4" s="218"/>
      <c r="LSQ4" s="218"/>
      <c r="LSR4" s="218"/>
      <c r="LSS4" s="218"/>
      <c r="LST4" s="218"/>
      <c r="LSU4" s="218"/>
      <c r="LSV4" s="218"/>
      <c r="LSW4" s="218"/>
      <c r="LSX4" s="218"/>
      <c r="LSY4" s="218"/>
      <c r="LSZ4" s="218"/>
      <c r="LTA4" s="218"/>
      <c r="LTB4" s="218"/>
      <c r="LTC4" s="218"/>
      <c r="LTD4" s="218"/>
      <c r="LTE4" s="218"/>
      <c r="LTF4" s="218"/>
      <c r="LTG4" s="218"/>
      <c r="LTH4" s="218"/>
      <c r="LTI4" s="218"/>
      <c r="LTJ4" s="218"/>
      <c r="LTK4" s="218"/>
      <c r="LTL4" s="218"/>
      <c r="LTM4" s="218"/>
      <c r="LTN4" s="218"/>
      <c r="LTO4" s="218"/>
      <c r="LTP4" s="218"/>
      <c r="LTQ4" s="218"/>
      <c r="LTR4" s="218"/>
      <c r="LTS4" s="218"/>
      <c r="LTT4" s="218"/>
      <c r="LTU4" s="218"/>
      <c r="LTV4" s="218"/>
      <c r="LTW4" s="218"/>
      <c r="LTX4" s="218"/>
      <c r="LTY4" s="218"/>
      <c r="LTZ4" s="218"/>
      <c r="LUA4" s="218"/>
      <c r="LUB4" s="218"/>
      <c r="LUC4" s="218"/>
      <c r="LUD4" s="218"/>
      <c r="LUE4" s="218"/>
      <c r="LUF4" s="218"/>
      <c r="LUG4" s="218"/>
      <c r="LUH4" s="218"/>
      <c r="LUI4" s="218"/>
      <c r="LUJ4" s="218"/>
      <c r="LUK4" s="218"/>
      <c r="LUL4" s="218"/>
      <c r="LUM4" s="218"/>
      <c r="LUN4" s="218"/>
      <c r="LUO4" s="218"/>
      <c r="LUP4" s="218"/>
      <c r="LUQ4" s="218"/>
      <c r="LUR4" s="218"/>
      <c r="LUS4" s="218"/>
      <c r="LUT4" s="218"/>
      <c r="LUU4" s="218"/>
      <c r="LUV4" s="218"/>
      <c r="LUW4" s="218"/>
      <c r="LUX4" s="218"/>
      <c r="LUY4" s="218"/>
      <c r="LUZ4" s="218"/>
      <c r="LVA4" s="218"/>
      <c r="LVB4" s="218"/>
      <c r="LVC4" s="218"/>
      <c r="LVD4" s="218"/>
      <c r="LVE4" s="218"/>
      <c r="LVF4" s="218"/>
      <c r="LVG4" s="218"/>
      <c r="LVH4" s="218"/>
      <c r="LVI4" s="218"/>
      <c r="LVJ4" s="218"/>
      <c r="LVK4" s="218"/>
      <c r="LVL4" s="218"/>
      <c r="LVM4" s="218"/>
      <c r="LVN4" s="218"/>
      <c r="LVO4" s="218"/>
      <c r="LVP4" s="218"/>
      <c r="LVQ4" s="218"/>
      <c r="LVR4" s="218"/>
      <c r="LVS4" s="218"/>
      <c r="LVT4" s="218"/>
      <c r="LVU4" s="218"/>
      <c r="LVV4" s="218"/>
      <c r="LVW4" s="218"/>
      <c r="LVX4" s="218"/>
      <c r="LVY4" s="218"/>
      <c r="LVZ4" s="218"/>
      <c r="LWA4" s="218"/>
      <c r="LWB4" s="218"/>
      <c r="LWC4" s="218"/>
      <c r="LWD4" s="218"/>
      <c r="LWE4" s="218"/>
      <c r="LWF4" s="218"/>
      <c r="LWG4" s="218"/>
      <c r="LWH4" s="218"/>
      <c r="LWI4" s="218"/>
      <c r="LWJ4" s="218"/>
      <c r="LWK4" s="218"/>
      <c r="LWL4" s="218"/>
      <c r="LWM4" s="218"/>
      <c r="LWN4" s="218"/>
      <c r="LWO4" s="218"/>
      <c r="LWP4" s="218"/>
      <c r="LWQ4" s="218"/>
      <c r="LWR4" s="218"/>
      <c r="LWS4" s="218"/>
      <c r="LWT4" s="218"/>
      <c r="LWU4" s="218"/>
      <c r="LWV4" s="218"/>
      <c r="LWW4" s="218"/>
      <c r="LWX4" s="218"/>
      <c r="LWY4" s="218"/>
      <c r="LWZ4" s="218"/>
      <c r="LXA4" s="218"/>
      <c r="LXB4" s="218"/>
      <c r="LXC4" s="218"/>
      <c r="LXD4" s="218"/>
      <c r="LXE4" s="218"/>
      <c r="LXF4" s="218"/>
      <c r="LXG4" s="218"/>
      <c r="LXH4" s="218"/>
      <c r="LXI4" s="218"/>
      <c r="LXJ4" s="218"/>
      <c r="LXK4" s="218"/>
      <c r="LXL4" s="218"/>
      <c r="LXM4" s="218"/>
      <c r="LXN4" s="218"/>
      <c r="LXO4" s="218"/>
      <c r="LXP4" s="218"/>
      <c r="LXQ4" s="218"/>
      <c r="LXR4" s="218"/>
      <c r="LXS4" s="218"/>
      <c r="LXT4" s="218"/>
      <c r="LXU4" s="218"/>
      <c r="LXV4" s="218"/>
      <c r="LXW4" s="218"/>
      <c r="LXX4" s="218"/>
      <c r="LXY4" s="218"/>
      <c r="LXZ4" s="218"/>
      <c r="LYA4" s="218"/>
      <c r="LYB4" s="218"/>
      <c r="LYC4" s="218"/>
      <c r="LYD4" s="218"/>
      <c r="LYE4" s="218"/>
      <c r="LYF4" s="218"/>
      <c r="LYG4" s="218"/>
      <c r="LYH4" s="218"/>
      <c r="LYI4" s="218"/>
      <c r="LYJ4" s="218"/>
      <c r="LYK4" s="218"/>
      <c r="LYL4" s="218"/>
      <c r="LYM4" s="218"/>
      <c r="LYN4" s="218"/>
      <c r="LYO4" s="218"/>
      <c r="LYP4" s="218"/>
      <c r="LYQ4" s="218"/>
      <c r="LYR4" s="218"/>
      <c r="LYS4" s="218"/>
      <c r="LYT4" s="218"/>
      <c r="LYU4" s="218"/>
      <c r="LYV4" s="218"/>
      <c r="LYW4" s="218"/>
      <c r="LYX4" s="218"/>
      <c r="LYY4" s="218"/>
      <c r="LYZ4" s="218"/>
      <c r="LZA4" s="218"/>
      <c r="LZB4" s="218"/>
      <c r="LZC4" s="218"/>
      <c r="LZD4" s="218"/>
      <c r="LZE4" s="218"/>
      <c r="LZF4" s="218"/>
      <c r="LZG4" s="218"/>
      <c r="LZH4" s="218"/>
      <c r="LZI4" s="218"/>
      <c r="LZJ4" s="218"/>
      <c r="LZK4" s="218"/>
      <c r="LZL4" s="218"/>
      <c r="LZM4" s="218"/>
      <c r="LZN4" s="218"/>
      <c r="LZO4" s="218"/>
      <c r="LZP4" s="218"/>
      <c r="LZQ4" s="218"/>
      <c r="LZR4" s="218"/>
      <c r="LZS4" s="218"/>
      <c r="LZT4" s="218"/>
      <c r="LZU4" s="218"/>
      <c r="LZV4" s="218"/>
      <c r="LZW4" s="218"/>
      <c r="LZX4" s="218"/>
      <c r="LZY4" s="218"/>
      <c r="LZZ4" s="218"/>
      <c r="MAA4" s="218"/>
      <c r="MAB4" s="218"/>
      <c r="MAC4" s="218"/>
      <c r="MAD4" s="218"/>
      <c r="MAE4" s="218"/>
      <c r="MAF4" s="218"/>
      <c r="MAG4" s="218"/>
      <c r="MAH4" s="218"/>
      <c r="MAI4" s="218"/>
      <c r="MAJ4" s="218"/>
      <c r="MAK4" s="218"/>
      <c r="MAL4" s="218"/>
      <c r="MAM4" s="218"/>
      <c r="MAN4" s="218"/>
      <c r="MAO4" s="218"/>
      <c r="MAP4" s="218"/>
      <c r="MAQ4" s="218"/>
      <c r="MAR4" s="218"/>
      <c r="MAS4" s="218"/>
      <c r="MAT4" s="218"/>
      <c r="MAU4" s="218"/>
      <c r="MAV4" s="218"/>
      <c r="MAW4" s="218"/>
      <c r="MAX4" s="218"/>
      <c r="MAY4" s="218"/>
      <c r="MAZ4" s="218"/>
      <c r="MBA4" s="218"/>
      <c r="MBB4" s="218"/>
      <c r="MBC4" s="218"/>
      <c r="MBD4" s="218"/>
      <c r="MBE4" s="218"/>
      <c r="MBF4" s="218"/>
      <c r="MBG4" s="218"/>
      <c r="MBH4" s="218"/>
      <c r="MBI4" s="218"/>
      <c r="MBJ4" s="218"/>
      <c r="MBK4" s="218"/>
      <c r="MBL4" s="218"/>
      <c r="MBM4" s="218"/>
      <c r="MBN4" s="218"/>
      <c r="MBO4" s="218"/>
      <c r="MBP4" s="218"/>
      <c r="MBQ4" s="218"/>
      <c r="MBR4" s="218"/>
      <c r="MBS4" s="218"/>
      <c r="MBT4" s="218"/>
      <c r="MBU4" s="218"/>
      <c r="MBV4" s="218"/>
      <c r="MBW4" s="218"/>
      <c r="MBX4" s="218"/>
      <c r="MBY4" s="218"/>
      <c r="MBZ4" s="218"/>
      <c r="MCA4" s="218"/>
      <c r="MCB4" s="218"/>
      <c r="MCC4" s="218"/>
      <c r="MCD4" s="218"/>
      <c r="MCE4" s="218"/>
      <c r="MCF4" s="218"/>
      <c r="MCG4" s="218"/>
      <c r="MCH4" s="218"/>
      <c r="MCI4" s="218"/>
      <c r="MCJ4" s="218"/>
      <c r="MCK4" s="218"/>
      <c r="MCL4" s="218"/>
      <c r="MCM4" s="218"/>
      <c r="MCN4" s="218"/>
      <c r="MCO4" s="218"/>
      <c r="MCP4" s="218"/>
      <c r="MCQ4" s="218"/>
      <c r="MCR4" s="218"/>
      <c r="MCS4" s="218"/>
      <c r="MCT4" s="218"/>
      <c r="MCU4" s="218"/>
      <c r="MCV4" s="218"/>
      <c r="MCW4" s="218"/>
      <c r="MCX4" s="218"/>
      <c r="MCY4" s="218"/>
      <c r="MCZ4" s="218"/>
      <c r="MDA4" s="218"/>
      <c r="MDB4" s="218"/>
      <c r="MDC4" s="218"/>
      <c r="MDD4" s="218"/>
      <c r="MDE4" s="218"/>
      <c r="MDF4" s="218"/>
      <c r="MDG4" s="218"/>
      <c r="MDH4" s="218"/>
      <c r="MDI4" s="218"/>
      <c r="MDJ4" s="218"/>
      <c r="MDK4" s="218"/>
      <c r="MDL4" s="218"/>
      <c r="MDM4" s="218"/>
      <c r="MDN4" s="218"/>
      <c r="MDO4" s="218"/>
      <c r="MDP4" s="218"/>
      <c r="MDQ4" s="218"/>
      <c r="MDR4" s="218"/>
      <c r="MDS4" s="218"/>
      <c r="MDT4" s="218"/>
      <c r="MDU4" s="218"/>
      <c r="MDV4" s="218"/>
      <c r="MDW4" s="218"/>
      <c r="MDX4" s="218"/>
      <c r="MDY4" s="218"/>
      <c r="MDZ4" s="218"/>
      <c r="MEA4" s="218"/>
      <c r="MEB4" s="218"/>
      <c r="MEC4" s="218"/>
      <c r="MED4" s="218"/>
      <c r="MEE4" s="218"/>
      <c r="MEF4" s="218"/>
      <c r="MEG4" s="218"/>
      <c r="MEH4" s="218"/>
      <c r="MEI4" s="218"/>
      <c r="MEJ4" s="218"/>
      <c r="MEK4" s="218"/>
      <c r="MEL4" s="218"/>
      <c r="MEM4" s="218"/>
      <c r="MEN4" s="218"/>
      <c r="MEO4" s="218"/>
      <c r="MEP4" s="218"/>
      <c r="MEQ4" s="218"/>
      <c r="MER4" s="218"/>
      <c r="MES4" s="218"/>
      <c r="MET4" s="218"/>
      <c r="MEU4" s="218"/>
      <c r="MEV4" s="218"/>
      <c r="MEW4" s="218"/>
      <c r="MEX4" s="218"/>
      <c r="MEY4" s="218"/>
      <c r="MEZ4" s="218"/>
      <c r="MFA4" s="218"/>
      <c r="MFB4" s="218"/>
      <c r="MFC4" s="218"/>
      <c r="MFD4" s="218"/>
      <c r="MFE4" s="218"/>
      <c r="MFF4" s="218"/>
      <c r="MFG4" s="218"/>
      <c r="MFH4" s="218"/>
      <c r="MFI4" s="218"/>
      <c r="MFJ4" s="218"/>
      <c r="MFK4" s="218"/>
      <c r="MFL4" s="218"/>
      <c r="MFM4" s="218"/>
      <c r="MFN4" s="218"/>
      <c r="MFO4" s="218"/>
      <c r="MFP4" s="218"/>
      <c r="MFQ4" s="218"/>
      <c r="MFR4" s="218"/>
      <c r="MFS4" s="218"/>
      <c r="MFT4" s="218"/>
      <c r="MFU4" s="218"/>
      <c r="MFV4" s="218"/>
      <c r="MFW4" s="218"/>
      <c r="MFX4" s="218"/>
      <c r="MFY4" s="218"/>
      <c r="MFZ4" s="218"/>
      <c r="MGA4" s="218"/>
      <c r="MGB4" s="218"/>
      <c r="MGC4" s="218"/>
      <c r="MGD4" s="218"/>
      <c r="MGE4" s="218"/>
      <c r="MGF4" s="218"/>
      <c r="MGG4" s="218"/>
      <c r="MGH4" s="218"/>
      <c r="MGI4" s="218"/>
      <c r="MGJ4" s="218"/>
      <c r="MGK4" s="218"/>
      <c r="MGL4" s="218"/>
      <c r="MGM4" s="218"/>
      <c r="MGN4" s="218"/>
      <c r="MGO4" s="218"/>
      <c r="MGP4" s="218"/>
      <c r="MGQ4" s="218"/>
      <c r="MGR4" s="218"/>
      <c r="MGS4" s="218"/>
      <c r="MGT4" s="218"/>
      <c r="MGU4" s="218"/>
      <c r="MGV4" s="218"/>
      <c r="MGW4" s="218"/>
      <c r="MGX4" s="218"/>
      <c r="MGY4" s="218"/>
      <c r="MGZ4" s="218"/>
      <c r="MHA4" s="218"/>
      <c r="MHB4" s="218"/>
      <c r="MHC4" s="218"/>
      <c r="MHD4" s="218"/>
      <c r="MHE4" s="218"/>
      <c r="MHF4" s="218"/>
      <c r="MHG4" s="218"/>
      <c r="MHH4" s="218"/>
      <c r="MHI4" s="218"/>
      <c r="MHJ4" s="218"/>
      <c r="MHK4" s="218"/>
      <c r="MHL4" s="218"/>
      <c r="MHM4" s="218"/>
      <c r="MHN4" s="218"/>
      <c r="MHO4" s="218"/>
      <c r="MHP4" s="218"/>
      <c r="MHQ4" s="218"/>
      <c r="MHR4" s="218"/>
      <c r="MHS4" s="218"/>
      <c r="MHT4" s="218"/>
      <c r="MHU4" s="218"/>
      <c r="MHV4" s="218"/>
      <c r="MHW4" s="218"/>
      <c r="MHX4" s="218"/>
      <c r="MHY4" s="218"/>
      <c r="MHZ4" s="218"/>
      <c r="MIA4" s="218"/>
      <c r="MIB4" s="218"/>
      <c r="MIC4" s="218"/>
      <c r="MID4" s="218"/>
      <c r="MIE4" s="218"/>
      <c r="MIF4" s="218"/>
      <c r="MIG4" s="218"/>
      <c r="MIH4" s="218"/>
      <c r="MII4" s="218"/>
      <c r="MIJ4" s="218"/>
      <c r="MIK4" s="218"/>
      <c r="MIL4" s="218"/>
      <c r="MIM4" s="218"/>
      <c r="MIN4" s="218"/>
      <c r="MIO4" s="218"/>
      <c r="MIP4" s="218"/>
      <c r="MIQ4" s="218"/>
      <c r="MIR4" s="218"/>
      <c r="MIS4" s="218"/>
      <c r="MIT4" s="218"/>
      <c r="MIU4" s="218"/>
      <c r="MIV4" s="218"/>
      <c r="MIW4" s="218"/>
      <c r="MIX4" s="218"/>
      <c r="MIY4" s="218"/>
      <c r="MIZ4" s="218"/>
      <c r="MJA4" s="218"/>
      <c r="MJB4" s="218"/>
      <c r="MJC4" s="218"/>
      <c r="MJD4" s="218"/>
      <c r="MJE4" s="218"/>
      <c r="MJF4" s="218"/>
      <c r="MJG4" s="218"/>
      <c r="MJH4" s="218"/>
      <c r="MJI4" s="218"/>
      <c r="MJJ4" s="218"/>
      <c r="MJK4" s="218"/>
      <c r="MJL4" s="218"/>
      <c r="MJM4" s="218"/>
      <c r="MJN4" s="218"/>
      <c r="MJO4" s="218"/>
      <c r="MJP4" s="218"/>
      <c r="MJQ4" s="218"/>
      <c r="MJR4" s="218"/>
      <c r="MJS4" s="218"/>
      <c r="MJT4" s="218"/>
      <c r="MJU4" s="218"/>
      <c r="MJV4" s="218"/>
      <c r="MJW4" s="218"/>
      <c r="MJX4" s="218"/>
      <c r="MJY4" s="218"/>
      <c r="MJZ4" s="218"/>
      <c r="MKA4" s="218"/>
      <c r="MKB4" s="218"/>
      <c r="MKC4" s="218"/>
      <c r="MKD4" s="218"/>
      <c r="MKE4" s="218"/>
      <c r="MKF4" s="218"/>
      <c r="MKG4" s="218"/>
      <c r="MKH4" s="218"/>
      <c r="MKI4" s="218"/>
      <c r="MKJ4" s="218"/>
      <c r="MKK4" s="218"/>
      <c r="MKL4" s="218"/>
      <c r="MKM4" s="218"/>
      <c r="MKN4" s="218"/>
      <c r="MKO4" s="218"/>
      <c r="MKP4" s="218"/>
      <c r="MKQ4" s="218"/>
      <c r="MKR4" s="218"/>
      <c r="MKS4" s="218"/>
      <c r="MKT4" s="218"/>
      <c r="MKU4" s="218"/>
      <c r="MKV4" s="218"/>
      <c r="MKW4" s="218"/>
      <c r="MKX4" s="218"/>
      <c r="MKY4" s="218"/>
      <c r="MKZ4" s="218"/>
      <c r="MLA4" s="218"/>
      <c r="MLB4" s="218"/>
      <c r="MLC4" s="218"/>
      <c r="MLD4" s="218"/>
      <c r="MLE4" s="218"/>
      <c r="MLF4" s="218"/>
      <c r="MLG4" s="218"/>
      <c r="MLH4" s="218"/>
      <c r="MLI4" s="218"/>
      <c r="MLJ4" s="218"/>
      <c r="MLK4" s="218"/>
      <c r="MLL4" s="218"/>
      <c r="MLM4" s="218"/>
      <c r="MLN4" s="218"/>
      <c r="MLO4" s="218"/>
      <c r="MLP4" s="218"/>
      <c r="MLQ4" s="218"/>
      <c r="MLR4" s="218"/>
      <c r="MLS4" s="218"/>
      <c r="MLT4" s="218"/>
      <c r="MLU4" s="218"/>
      <c r="MLV4" s="218"/>
      <c r="MLW4" s="218"/>
      <c r="MLX4" s="218"/>
      <c r="MLY4" s="218"/>
      <c r="MLZ4" s="218"/>
      <c r="MMA4" s="218"/>
      <c r="MMB4" s="218"/>
      <c r="MMC4" s="218"/>
      <c r="MMD4" s="218"/>
      <c r="MME4" s="218"/>
      <c r="MMF4" s="218"/>
      <c r="MMG4" s="218"/>
      <c r="MMH4" s="218"/>
      <c r="MMI4" s="218"/>
      <c r="MMJ4" s="218"/>
      <c r="MMK4" s="218"/>
      <c r="MML4" s="218"/>
      <c r="MMM4" s="218"/>
      <c r="MMN4" s="218"/>
      <c r="MMO4" s="218"/>
      <c r="MMP4" s="218"/>
      <c r="MMQ4" s="218"/>
      <c r="MMR4" s="218"/>
      <c r="MMS4" s="218"/>
      <c r="MMT4" s="218"/>
      <c r="MMU4" s="218"/>
      <c r="MMV4" s="218"/>
      <c r="MMW4" s="218"/>
      <c r="MMX4" s="218"/>
      <c r="MMY4" s="218"/>
      <c r="MMZ4" s="218"/>
      <c r="MNA4" s="218"/>
      <c r="MNB4" s="218"/>
      <c r="MNC4" s="218"/>
      <c r="MND4" s="218"/>
      <c r="MNE4" s="218"/>
      <c r="MNF4" s="218"/>
      <c r="MNG4" s="218"/>
      <c r="MNH4" s="218"/>
      <c r="MNI4" s="218"/>
      <c r="MNJ4" s="218"/>
      <c r="MNK4" s="218"/>
      <c r="MNL4" s="218"/>
      <c r="MNM4" s="218"/>
      <c r="MNN4" s="218"/>
      <c r="MNO4" s="218"/>
      <c r="MNP4" s="218"/>
      <c r="MNQ4" s="218"/>
      <c r="MNR4" s="218"/>
      <c r="MNS4" s="218"/>
      <c r="MNT4" s="218"/>
      <c r="MNU4" s="218"/>
      <c r="MNV4" s="218"/>
      <c r="MNW4" s="218"/>
      <c r="MNX4" s="218"/>
      <c r="MNY4" s="218"/>
      <c r="MNZ4" s="218"/>
      <c r="MOA4" s="218"/>
      <c r="MOB4" s="218"/>
      <c r="MOC4" s="218"/>
      <c r="MOD4" s="218"/>
      <c r="MOE4" s="218"/>
      <c r="MOF4" s="218"/>
      <c r="MOG4" s="218"/>
      <c r="MOH4" s="218"/>
      <c r="MOI4" s="218"/>
      <c r="MOJ4" s="218"/>
      <c r="MOK4" s="218"/>
      <c r="MOL4" s="218"/>
      <c r="MOM4" s="218"/>
      <c r="MON4" s="218"/>
      <c r="MOO4" s="218"/>
      <c r="MOP4" s="218"/>
      <c r="MOQ4" s="218"/>
      <c r="MOR4" s="218"/>
      <c r="MOS4" s="218"/>
      <c r="MOT4" s="218"/>
      <c r="MOU4" s="218"/>
      <c r="MOV4" s="218"/>
      <c r="MOW4" s="218"/>
      <c r="MOX4" s="218"/>
      <c r="MOY4" s="218"/>
      <c r="MOZ4" s="218"/>
      <c r="MPA4" s="218"/>
      <c r="MPB4" s="218"/>
      <c r="MPC4" s="218"/>
      <c r="MPD4" s="218"/>
      <c r="MPE4" s="218"/>
      <c r="MPF4" s="218"/>
      <c r="MPG4" s="218"/>
      <c r="MPH4" s="218"/>
      <c r="MPI4" s="218"/>
      <c r="MPJ4" s="218"/>
      <c r="MPK4" s="218"/>
      <c r="MPL4" s="218"/>
      <c r="MPM4" s="218"/>
      <c r="MPN4" s="218"/>
      <c r="MPO4" s="218"/>
      <c r="MPP4" s="218"/>
      <c r="MPQ4" s="218"/>
      <c r="MPR4" s="218"/>
      <c r="MPS4" s="218"/>
      <c r="MPT4" s="218"/>
      <c r="MPU4" s="218"/>
      <c r="MPV4" s="218"/>
      <c r="MPW4" s="218"/>
      <c r="MPX4" s="218"/>
      <c r="MPY4" s="218"/>
      <c r="MPZ4" s="218"/>
      <c r="MQA4" s="218"/>
      <c r="MQB4" s="218"/>
      <c r="MQC4" s="218"/>
      <c r="MQD4" s="218"/>
      <c r="MQE4" s="218"/>
      <c r="MQF4" s="218"/>
      <c r="MQG4" s="218"/>
      <c r="MQH4" s="218"/>
      <c r="MQI4" s="218"/>
      <c r="MQJ4" s="218"/>
      <c r="MQK4" s="218"/>
      <c r="MQL4" s="218"/>
      <c r="MQM4" s="218"/>
      <c r="MQN4" s="218"/>
      <c r="MQO4" s="218"/>
      <c r="MQP4" s="218"/>
      <c r="MQQ4" s="218"/>
      <c r="MQR4" s="218"/>
      <c r="MQS4" s="218"/>
      <c r="MQT4" s="218"/>
      <c r="MQU4" s="218"/>
      <c r="MQV4" s="218"/>
      <c r="MQW4" s="218"/>
      <c r="MQX4" s="218"/>
      <c r="MQY4" s="218"/>
      <c r="MQZ4" s="218"/>
      <c r="MRA4" s="218"/>
      <c r="MRB4" s="218"/>
      <c r="MRC4" s="218"/>
      <c r="MRD4" s="218"/>
      <c r="MRE4" s="218"/>
      <c r="MRF4" s="218"/>
      <c r="MRG4" s="218"/>
      <c r="MRH4" s="218"/>
      <c r="MRI4" s="218"/>
      <c r="MRJ4" s="218"/>
      <c r="MRK4" s="218"/>
      <c r="MRL4" s="218"/>
      <c r="MRM4" s="218"/>
      <c r="MRN4" s="218"/>
      <c r="MRO4" s="218"/>
      <c r="MRP4" s="218"/>
      <c r="MRQ4" s="218"/>
      <c r="MRR4" s="218"/>
      <c r="MRS4" s="218"/>
      <c r="MRT4" s="218"/>
      <c r="MRU4" s="218"/>
      <c r="MRV4" s="218"/>
      <c r="MRW4" s="218"/>
      <c r="MRX4" s="218"/>
      <c r="MRY4" s="218"/>
      <c r="MRZ4" s="218"/>
      <c r="MSA4" s="218"/>
      <c r="MSB4" s="218"/>
      <c r="MSC4" s="218"/>
      <c r="MSD4" s="218"/>
      <c r="MSE4" s="218"/>
      <c r="MSF4" s="218"/>
      <c r="MSG4" s="218"/>
      <c r="MSH4" s="218"/>
      <c r="MSI4" s="218"/>
      <c r="MSJ4" s="218"/>
      <c r="MSK4" s="218"/>
      <c r="MSL4" s="218"/>
      <c r="MSM4" s="218"/>
      <c r="MSN4" s="218"/>
      <c r="MSO4" s="218"/>
      <c r="MSP4" s="218"/>
      <c r="MSQ4" s="218"/>
      <c r="MSR4" s="218"/>
      <c r="MSS4" s="218"/>
      <c r="MST4" s="218"/>
      <c r="MSU4" s="218"/>
      <c r="MSV4" s="218"/>
      <c r="MSW4" s="218"/>
      <c r="MSX4" s="218"/>
      <c r="MSY4" s="218"/>
      <c r="MSZ4" s="218"/>
      <c r="MTA4" s="218"/>
      <c r="MTB4" s="218"/>
      <c r="MTC4" s="218"/>
      <c r="MTD4" s="218"/>
      <c r="MTE4" s="218"/>
      <c r="MTF4" s="218"/>
      <c r="MTG4" s="218"/>
      <c r="MTH4" s="218"/>
      <c r="MTI4" s="218"/>
      <c r="MTJ4" s="218"/>
      <c r="MTK4" s="218"/>
      <c r="MTL4" s="218"/>
      <c r="MTM4" s="218"/>
      <c r="MTN4" s="218"/>
      <c r="MTO4" s="218"/>
      <c r="MTP4" s="218"/>
      <c r="MTQ4" s="218"/>
      <c r="MTR4" s="218"/>
      <c r="MTS4" s="218"/>
      <c r="MTT4" s="218"/>
      <c r="MTU4" s="218"/>
      <c r="MTV4" s="218"/>
      <c r="MTW4" s="218"/>
      <c r="MTX4" s="218"/>
      <c r="MTY4" s="218"/>
      <c r="MTZ4" s="218"/>
      <c r="MUA4" s="218"/>
      <c r="MUB4" s="218"/>
      <c r="MUC4" s="218"/>
      <c r="MUD4" s="218"/>
      <c r="MUE4" s="218"/>
      <c r="MUF4" s="218"/>
      <c r="MUG4" s="218"/>
      <c r="MUH4" s="218"/>
      <c r="MUI4" s="218"/>
      <c r="MUJ4" s="218"/>
      <c r="MUK4" s="218"/>
      <c r="MUL4" s="218"/>
      <c r="MUM4" s="218"/>
      <c r="MUN4" s="218"/>
      <c r="MUO4" s="218"/>
      <c r="MUP4" s="218"/>
      <c r="MUQ4" s="218"/>
      <c r="MUR4" s="218"/>
      <c r="MUS4" s="218"/>
      <c r="MUT4" s="218"/>
      <c r="MUU4" s="218"/>
      <c r="MUV4" s="218"/>
      <c r="MUW4" s="218"/>
      <c r="MUX4" s="218"/>
      <c r="MUY4" s="218"/>
      <c r="MUZ4" s="218"/>
      <c r="MVA4" s="218"/>
      <c r="MVB4" s="218"/>
      <c r="MVC4" s="218"/>
      <c r="MVD4" s="218"/>
      <c r="MVE4" s="218"/>
      <c r="MVF4" s="218"/>
      <c r="MVG4" s="218"/>
      <c r="MVH4" s="218"/>
      <c r="MVI4" s="218"/>
      <c r="MVJ4" s="218"/>
      <c r="MVK4" s="218"/>
      <c r="MVL4" s="218"/>
      <c r="MVM4" s="218"/>
      <c r="MVN4" s="218"/>
      <c r="MVO4" s="218"/>
      <c r="MVP4" s="218"/>
      <c r="MVQ4" s="218"/>
      <c r="MVR4" s="218"/>
      <c r="MVS4" s="218"/>
      <c r="MVT4" s="218"/>
      <c r="MVU4" s="218"/>
      <c r="MVV4" s="218"/>
      <c r="MVW4" s="218"/>
      <c r="MVX4" s="218"/>
      <c r="MVY4" s="218"/>
      <c r="MVZ4" s="218"/>
      <c r="MWA4" s="218"/>
      <c r="MWB4" s="218"/>
      <c r="MWC4" s="218"/>
      <c r="MWD4" s="218"/>
      <c r="MWE4" s="218"/>
      <c r="MWF4" s="218"/>
      <c r="MWG4" s="218"/>
      <c r="MWH4" s="218"/>
      <c r="MWI4" s="218"/>
      <c r="MWJ4" s="218"/>
      <c r="MWK4" s="218"/>
      <c r="MWL4" s="218"/>
      <c r="MWM4" s="218"/>
      <c r="MWN4" s="218"/>
      <c r="MWO4" s="218"/>
      <c r="MWP4" s="218"/>
      <c r="MWQ4" s="218"/>
      <c r="MWR4" s="218"/>
      <c r="MWS4" s="218"/>
      <c r="MWT4" s="218"/>
      <c r="MWU4" s="218"/>
      <c r="MWV4" s="218"/>
      <c r="MWW4" s="218"/>
      <c r="MWX4" s="218"/>
      <c r="MWY4" s="218"/>
      <c r="MWZ4" s="218"/>
      <c r="MXA4" s="218"/>
      <c r="MXB4" s="218"/>
      <c r="MXC4" s="218"/>
      <c r="MXD4" s="218"/>
      <c r="MXE4" s="218"/>
      <c r="MXF4" s="218"/>
      <c r="MXG4" s="218"/>
      <c r="MXH4" s="218"/>
      <c r="MXI4" s="218"/>
      <c r="MXJ4" s="218"/>
      <c r="MXK4" s="218"/>
      <c r="MXL4" s="218"/>
      <c r="MXM4" s="218"/>
      <c r="MXN4" s="218"/>
      <c r="MXO4" s="218"/>
      <c r="MXP4" s="218"/>
      <c r="MXQ4" s="218"/>
      <c r="MXR4" s="218"/>
      <c r="MXS4" s="218"/>
      <c r="MXT4" s="218"/>
      <c r="MXU4" s="218"/>
      <c r="MXV4" s="218"/>
      <c r="MXW4" s="218"/>
      <c r="MXX4" s="218"/>
      <c r="MXY4" s="218"/>
      <c r="MXZ4" s="218"/>
      <c r="MYA4" s="218"/>
      <c r="MYB4" s="218"/>
      <c r="MYC4" s="218"/>
      <c r="MYD4" s="218"/>
      <c r="MYE4" s="218"/>
      <c r="MYF4" s="218"/>
      <c r="MYG4" s="218"/>
      <c r="MYH4" s="218"/>
      <c r="MYI4" s="218"/>
      <c r="MYJ4" s="218"/>
      <c r="MYK4" s="218"/>
      <c r="MYL4" s="218"/>
      <c r="MYM4" s="218"/>
      <c r="MYN4" s="218"/>
      <c r="MYO4" s="218"/>
      <c r="MYP4" s="218"/>
      <c r="MYQ4" s="218"/>
      <c r="MYR4" s="218"/>
      <c r="MYS4" s="218"/>
      <c r="MYT4" s="218"/>
      <c r="MYU4" s="218"/>
      <c r="MYV4" s="218"/>
      <c r="MYW4" s="218"/>
      <c r="MYX4" s="218"/>
      <c r="MYY4" s="218"/>
      <c r="MYZ4" s="218"/>
      <c r="MZA4" s="218"/>
      <c r="MZB4" s="218"/>
      <c r="MZC4" s="218"/>
      <c r="MZD4" s="218"/>
      <c r="MZE4" s="218"/>
      <c r="MZF4" s="218"/>
      <c r="MZG4" s="218"/>
      <c r="MZH4" s="218"/>
      <c r="MZI4" s="218"/>
      <c r="MZJ4" s="218"/>
      <c r="MZK4" s="218"/>
      <c r="MZL4" s="218"/>
      <c r="MZM4" s="218"/>
      <c r="MZN4" s="218"/>
      <c r="MZO4" s="218"/>
      <c r="MZP4" s="218"/>
      <c r="MZQ4" s="218"/>
      <c r="MZR4" s="218"/>
      <c r="MZS4" s="218"/>
      <c r="MZT4" s="218"/>
      <c r="MZU4" s="218"/>
      <c r="MZV4" s="218"/>
      <c r="MZW4" s="218"/>
      <c r="MZX4" s="218"/>
      <c r="MZY4" s="218"/>
      <c r="MZZ4" s="218"/>
      <c r="NAA4" s="218"/>
      <c r="NAB4" s="218"/>
      <c r="NAC4" s="218"/>
      <c r="NAD4" s="218"/>
      <c r="NAE4" s="218"/>
      <c r="NAF4" s="218"/>
      <c r="NAG4" s="218"/>
      <c r="NAH4" s="218"/>
      <c r="NAI4" s="218"/>
      <c r="NAJ4" s="218"/>
      <c r="NAK4" s="218"/>
      <c r="NAL4" s="218"/>
      <c r="NAM4" s="218"/>
      <c r="NAN4" s="218"/>
      <c r="NAO4" s="218"/>
      <c r="NAP4" s="218"/>
      <c r="NAQ4" s="218"/>
      <c r="NAR4" s="218"/>
      <c r="NAS4" s="218"/>
      <c r="NAT4" s="218"/>
      <c r="NAU4" s="218"/>
      <c r="NAV4" s="218"/>
      <c r="NAW4" s="218"/>
      <c r="NAX4" s="218"/>
      <c r="NAY4" s="218"/>
      <c r="NAZ4" s="218"/>
      <c r="NBA4" s="218"/>
      <c r="NBB4" s="218"/>
      <c r="NBC4" s="218"/>
      <c r="NBD4" s="218"/>
      <c r="NBE4" s="218"/>
      <c r="NBF4" s="218"/>
      <c r="NBG4" s="218"/>
      <c r="NBH4" s="218"/>
      <c r="NBI4" s="218"/>
      <c r="NBJ4" s="218"/>
      <c r="NBK4" s="218"/>
      <c r="NBL4" s="218"/>
      <c r="NBM4" s="218"/>
      <c r="NBN4" s="218"/>
      <c r="NBO4" s="218"/>
      <c r="NBP4" s="218"/>
      <c r="NBQ4" s="218"/>
      <c r="NBR4" s="218"/>
      <c r="NBS4" s="218"/>
      <c r="NBT4" s="218"/>
      <c r="NBU4" s="218"/>
      <c r="NBV4" s="218"/>
      <c r="NBW4" s="218"/>
      <c r="NBX4" s="218"/>
      <c r="NBY4" s="218"/>
      <c r="NBZ4" s="218"/>
      <c r="NCA4" s="218"/>
      <c r="NCB4" s="218"/>
      <c r="NCC4" s="218"/>
      <c r="NCD4" s="218"/>
      <c r="NCE4" s="218"/>
      <c r="NCF4" s="218"/>
      <c r="NCG4" s="218"/>
      <c r="NCH4" s="218"/>
      <c r="NCI4" s="218"/>
      <c r="NCJ4" s="218"/>
      <c r="NCK4" s="218"/>
      <c r="NCL4" s="218"/>
      <c r="NCM4" s="218"/>
      <c r="NCN4" s="218"/>
      <c r="NCO4" s="218"/>
      <c r="NCP4" s="218"/>
      <c r="NCQ4" s="218"/>
      <c r="NCR4" s="218"/>
      <c r="NCS4" s="218"/>
      <c r="NCT4" s="218"/>
      <c r="NCU4" s="218"/>
      <c r="NCV4" s="218"/>
      <c r="NCW4" s="218"/>
      <c r="NCX4" s="218"/>
      <c r="NCY4" s="218"/>
      <c r="NCZ4" s="218"/>
      <c r="NDA4" s="218"/>
      <c r="NDB4" s="218"/>
      <c r="NDC4" s="218"/>
      <c r="NDD4" s="218"/>
      <c r="NDE4" s="218"/>
      <c r="NDF4" s="218"/>
      <c r="NDG4" s="218"/>
      <c r="NDH4" s="218"/>
      <c r="NDI4" s="218"/>
      <c r="NDJ4" s="218"/>
      <c r="NDK4" s="218"/>
      <c r="NDL4" s="218"/>
      <c r="NDM4" s="218"/>
      <c r="NDN4" s="218"/>
      <c r="NDO4" s="218"/>
      <c r="NDP4" s="218"/>
      <c r="NDQ4" s="218"/>
      <c r="NDR4" s="218"/>
      <c r="NDS4" s="218"/>
      <c r="NDT4" s="218"/>
      <c r="NDU4" s="218"/>
      <c r="NDV4" s="218"/>
      <c r="NDW4" s="218"/>
      <c r="NDX4" s="218"/>
      <c r="NDY4" s="218"/>
      <c r="NDZ4" s="218"/>
      <c r="NEA4" s="218"/>
      <c r="NEB4" s="218"/>
      <c r="NEC4" s="218"/>
      <c r="NED4" s="218"/>
      <c r="NEE4" s="218"/>
      <c r="NEF4" s="218"/>
      <c r="NEG4" s="218"/>
      <c r="NEH4" s="218"/>
      <c r="NEI4" s="218"/>
      <c r="NEJ4" s="218"/>
      <c r="NEK4" s="218"/>
      <c r="NEL4" s="218"/>
      <c r="NEM4" s="218"/>
      <c r="NEN4" s="218"/>
      <c r="NEO4" s="218"/>
      <c r="NEP4" s="218"/>
      <c r="NEQ4" s="218"/>
      <c r="NER4" s="218"/>
      <c r="NES4" s="218"/>
      <c r="NET4" s="218"/>
      <c r="NEU4" s="218"/>
      <c r="NEV4" s="218"/>
      <c r="NEW4" s="218"/>
      <c r="NEX4" s="218"/>
      <c r="NEY4" s="218"/>
      <c r="NEZ4" s="218"/>
      <c r="NFA4" s="218"/>
      <c r="NFB4" s="218"/>
      <c r="NFC4" s="218"/>
      <c r="NFD4" s="218"/>
      <c r="NFE4" s="218"/>
      <c r="NFF4" s="218"/>
      <c r="NFG4" s="218"/>
      <c r="NFH4" s="218"/>
      <c r="NFI4" s="218"/>
      <c r="NFJ4" s="218"/>
      <c r="NFK4" s="218"/>
      <c r="NFL4" s="218"/>
      <c r="NFM4" s="218"/>
      <c r="NFN4" s="218"/>
      <c r="NFO4" s="218"/>
      <c r="NFP4" s="218"/>
      <c r="NFQ4" s="218"/>
      <c r="NFR4" s="218"/>
      <c r="NFS4" s="218"/>
      <c r="NFT4" s="218"/>
      <c r="NFU4" s="218"/>
      <c r="NFV4" s="218"/>
      <c r="NFW4" s="218"/>
      <c r="NFX4" s="218"/>
      <c r="NFY4" s="218"/>
      <c r="NFZ4" s="218"/>
      <c r="NGA4" s="218"/>
      <c r="NGB4" s="218"/>
      <c r="NGC4" s="218"/>
      <c r="NGD4" s="218"/>
      <c r="NGE4" s="218"/>
      <c r="NGF4" s="218"/>
      <c r="NGG4" s="218"/>
      <c r="NGH4" s="218"/>
      <c r="NGI4" s="218"/>
      <c r="NGJ4" s="218"/>
      <c r="NGK4" s="218"/>
      <c r="NGL4" s="218"/>
      <c r="NGM4" s="218"/>
      <c r="NGN4" s="218"/>
      <c r="NGO4" s="218"/>
      <c r="NGP4" s="218"/>
      <c r="NGQ4" s="218"/>
      <c r="NGR4" s="218"/>
      <c r="NGS4" s="218"/>
      <c r="NGT4" s="218"/>
      <c r="NGU4" s="218"/>
      <c r="NGV4" s="218"/>
      <c r="NGW4" s="218"/>
      <c r="NGX4" s="218"/>
      <c r="NGY4" s="218"/>
      <c r="NGZ4" s="218"/>
      <c r="NHA4" s="218"/>
      <c r="NHB4" s="218"/>
      <c r="NHC4" s="218"/>
      <c r="NHD4" s="218"/>
      <c r="NHE4" s="218"/>
      <c r="NHF4" s="218"/>
      <c r="NHG4" s="218"/>
      <c r="NHH4" s="218"/>
      <c r="NHI4" s="218"/>
      <c r="NHJ4" s="218"/>
      <c r="NHK4" s="218"/>
      <c r="NHL4" s="218"/>
      <c r="NHM4" s="218"/>
      <c r="NHN4" s="218"/>
      <c r="NHO4" s="218"/>
      <c r="NHP4" s="218"/>
      <c r="NHQ4" s="218"/>
      <c r="NHR4" s="218"/>
      <c r="NHS4" s="218"/>
      <c r="NHT4" s="218"/>
      <c r="NHU4" s="218"/>
      <c r="NHV4" s="218"/>
      <c r="NHW4" s="218"/>
      <c r="NHX4" s="218"/>
      <c r="NHY4" s="218"/>
      <c r="NHZ4" s="218"/>
      <c r="NIA4" s="218"/>
      <c r="NIB4" s="218"/>
      <c r="NIC4" s="218"/>
      <c r="NID4" s="218"/>
      <c r="NIE4" s="218"/>
      <c r="NIF4" s="218"/>
      <c r="NIG4" s="218"/>
      <c r="NIH4" s="218"/>
      <c r="NII4" s="218"/>
      <c r="NIJ4" s="218"/>
      <c r="NIK4" s="218"/>
      <c r="NIL4" s="218"/>
      <c r="NIM4" s="218"/>
      <c r="NIN4" s="218"/>
      <c r="NIO4" s="218"/>
      <c r="NIP4" s="218"/>
      <c r="NIQ4" s="218"/>
      <c r="NIR4" s="218"/>
      <c r="NIS4" s="218"/>
      <c r="NIT4" s="218"/>
      <c r="NIU4" s="218"/>
      <c r="NIV4" s="218"/>
      <c r="NIW4" s="218"/>
      <c r="NIX4" s="218"/>
      <c r="NIY4" s="218"/>
      <c r="NIZ4" s="218"/>
      <c r="NJA4" s="218"/>
      <c r="NJB4" s="218"/>
      <c r="NJC4" s="218"/>
      <c r="NJD4" s="218"/>
      <c r="NJE4" s="218"/>
      <c r="NJF4" s="218"/>
      <c r="NJG4" s="218"/>
      <c r="NJH4" s="218"/>
      <c r="NJI4" s="218"/>
      <c r="NJJ4" s="218"/>
      <c r="NJK4" s="218"/>
      <c r="NJL4" s="218"/>
      <c r="NJM4" s="218"/>
      <c r="NJN4" s="218"/>
      <c r="NJO4" s="218"/>
      <c r="NJP4" s="218"/>
      <c r="NJQ4" s="218"/>
      <c r="NJR4" s="218"/>
      <c r="NJS4" s="218"/>
      <c r="NJT4" s="218"/>
      <c r="NJU4" s="218"/>
      <c r="NJV4" s="218"/>
      <c r="NJW4" s="218"/>
      <c r="NJX4" s="218"/>
      <c r="NJY4" s="218"/>
      <c r="NJZ4" s="218"/>
      <c r="NKA4" s="218"/>
      <c r="NKB4" s="218"/>
      <c r="NKC4" s="218"/>
      <c r="NKD4" s="218"/>
      <c r="NKE4" s="218"/>
      <c r="NKF4" s="218"/>
      <c r="NKG4" s="218"/>
      <c r="NKH4" s="218"/>
      <c r="NKI4" s="218"/>
      <c r="NKJ4" s="218"/>
      <c r="NKK4" s="218"/>
      <c r="NKL4" s="218"/>
      <c r="NKM4" s="218"/>
      <c r="NKN4" s="218"/>
      <c r="NKO4" s="218"/>
      <c r="NKP4" s="218"/>
      <c r="NKQ4" s="218"/>
      <c r="NKR4" s="218"/>
      <c r="NKS4" s="218"/>
      <c r="NKT4" s="218"/>
      <c r="NKU4" s="218"/>
      <c r="NKV4" s="218"/>
      <c r="NKW4" s="218"/>
      <c r="NKX4" s="218"/>
      <c r="NKY4" s="218"/>
      <c r="NKZ4" s="218"/>
      <c r="NLA4" s="218"/>
      <c r="NLB4" s="218"/>
      <c r="NLC4" s="218"/>
      <c r="NLD4" s="218"/>
      <c r="NLE4" s="218"/>
      <c r="NLF4" s="218"/>
      <c r="NLG4" s="218"/>
      <c r="NLH4" s="218"/>
      <c r="NLI4" s="218"/>
      <c r="NLJ4" s="218"/>
      <c r="NLK4" s="218"/>
      <c r="NLL4" s="218"/>
      <c r="NLM4" s="218"/>
      <c r="NLN4" s="218"/>
      <c r="NLO4" s="218"/>
      <c r="NLP4" s="218"/>
      <c r="NLQ4" s="218"/>
      <c r="NLR4" s="218"/>
      <c r="NLS4" s="218"/>
      <c r="NLT4" s="218"/>
      <c r="NLU4" s="218"/>
      <c r="NLV4" s="218"/>
      <c r="NLW4" s="218"/>
      <c r="NLX4" s="218"/>
      <c r="NLY4" s="218"/>
      <c r="NLZ4" s="218"/>
      <c r="NMA4" s="218"/>
      <c r="NMB4" s="218"/>
      <c r="NMC4" s="218"/>
      <c r="NMD4" s="218"/>
      <c r="NME4" s="218"/>
      <c r="NMF4" s="218"/>
      <c r="NMG4" s="218"/>
      <c r="NMH4" s="218"/>
      <c r="NMI4" s="218"/>
      <c r="NMJ4" s="218"/>
      <c r="NMK4" s="218"/>
      <c r="NML4" s="218"/>
      <c r="NMM4" s="218"/>
      <c r="NMN4" s="218"/>
      <c r="NMO4" s="218"/>
      <c r="NMP4" s="218"/>
      <c r="NMQ4" s="218"/>
      <c r="NMR4" s="218"/>
      <c r="NMS4" s="218"/>
      <c r="NMT4" s="218"/>
      <c r="NMU4" s="218"/>
      <c r="NMV4" s="218"/>
      <c r="NMW4" s="218"/>
      <c r="NMX4" s="218"/>
      <c r="NMY4" s="218"/>
      <c r="NMZ4" s="218"/>
      <c r="NNA4" s="218"/>
      <c r="NNB4" s="218"/>
      <c r="NNC4" s="218"/>
      <c r="NND4" s="218"/>
      <c r="NNE4" s="218"/>
      <c r="NNF4" s="218"/>
      <c r="NNG4" s="218"/>
      <c r="NNH4" s="218"/>
      <c r="NNI4" s="218"/>
      <c r="NNJ4" s="218"/>
      <c r="NNK4" s="218"/>
      <c r="NNL4" s="218"/>
      <c r="NNM4" s="218"/>
      <c r="NNN4" s="218"/>
      <c r="NNO4" s="218"/>
      <c r="NNP4" s="218"/>
      <c r="NNQ4" s="218"/>
      <c r="NNR4" s="218"/>
      <c r="NNS4" s="218"/>
      <c r="NNT4" s="218"/>
      <c r="NNU4" s="218"/>
      <c r="NNV4" s="218"/>
      <c r="NNW4" s="218"/>
      <c r="NNX4" s="218"/>
      <c r="NNY4" s="218"/>
      <c r="NNZ4" s="218"/>
      <c r="NOA4" s="218"/>
      <c r="NOB4" s="218"/>
      <c r="NOC4" s="218"/>
      <c r="NOD4" s="218"/>
      <c r="NOE4" s="218"/>
      <c r="NOF4" s="218"/>
      <c r="NOG4" s="218"/>
      <c r="NOH4" s="218"/>
      <c r="NOI4" s="218"/>
      <c r="NOJ4" s="218"/>
      <c r="NOK4" s="218"/>
      <c r="NOL4" s="218"/>
      <c r="NOM4" s="218"/>
      <c r="NON4" s="218"/>
      <c r="NOO4" s="218"/>
      <c r="NOP4" s="218"/>
      <c r="NOQ4" s="218"/>
      <c r="NOR4" s="218"/>
      <c r="NOS4" s="218"/>
      <c r="NOT4" s="218"/>
      <c r="NOU4" s="218"/>
      <c r="NOV4" s="218"/>
      <c r="NOW4" s="218"/>
      <c r="NOX4" s="218"/>
      <c r="NOY4" s="218"/>
      <c r="NOZ4" s="218"/>
      <c r="NPA4" s="218"/>
      <c r="NPB4" s="218"/>
      <c r="NPC4" s="218"/>
      <c r="NPD4" s="218"/>
      <c r="NPE4" s="218"/>
      <c r="NPF4" s="218"/>
      <c r="NPG4" s="218"/>
      <c r="NPH4" s="218"/>
      <c r="NPI4" s="218"/>
      <c r="NPJ4" s="218"/>
      <c r="NPK4" s="218"/>
      <c r="NPL4" s="218"/>
      <c r="NPM4" s="218"/>
      <c r="NPN4" s="218"/>
      <c r="NPO4" s="218"/>
      <c r="NPP4" s="218"/>
      <c r="NPQ4" s="218"/>
      <c r="NPR4" s="218"/>
      <c r="NPS4" s="218"/>
      <c r="NPT4" s="218"/>
      <c r="NPU4" s="218"/>
      <c r="NPV4" s="218"/>
      <c r="NPW4" s="218"/>
      <c r="NPX4" s="218"/>
      <c r="NPY4" s="218"/>
      <c r="NPZ4" s="218"/>
      <c r="NQA4" s="218"/>
      <c r="NQB4" s="218"/>
      <c r="NQC4" s="218"/>
      <c r="NQD4" s="218"/>
      <c r="NQE4" s="218"/>
      <c r="NQF4" s="218"/>
      <c r="NQG4" s="218"/>
      <c r="NQH4" s="218"/>
      <c r="NQI4" s="218"/>
      <c r="NQJ4" s="218"/>
      <c r="NQK4" s="218"/>
      <c r="NQL4" s="218"/>
      <c r="NQM4" s="218"/>
      <c r="NQN4" s="218"/>
      <c r="NQO4" s="218"/>
      <c r="NQP4" s="218"/>
      <c r="NQQ4" s="218"/>
      <c r="NQR4" s="218"/>
      <c r="NQS4" s="218"/>
      <c r="NQT4" s="218"/>
      <c r="NQU4" s="218"/>
      <c r="NQV4" s="218"/>
      <c r="NQW4" s="218"/>
      <c r="NQX4" s="218"/>
      <c r="NQY4" s="218"/>
      <c r="NQZ4" s="218"/>
      <c r="NRA4" s="218"/>
      <c r="NRB4" s="218"/>
      <c r="NRC4" s="218"/>
      <c r="NRD4" s="218"/>
      <c r="NRE4" s="218"/>
      <c r="NRF4" s="218"/>
      <c r="NRG4" s="218"/>
      <c r="NRH4" s="218"/>
      <c r="NRI4" s="218"/>
      <c r="NRJ4" s="218"/>
      <c r="NRK4" s="218"/>
      <c r="NRL4" s="218"/>
      <c r="NRM4" s="218"/>
      <c r="NRN4" s="218"/>
      <c r="NRO4" s="218"/>
      <c r="NRP4" s="218"/>
      <c r="NRQ4" s="218"/>
      <c r="NRR4" s="218"/>
      <c r="NRS4" s="218"/>
      <c r="NRT4" s="218"/>
      <c r="NRU4" s="218"/>
      <c r="NRV4" s="218"/>
      <c r="NRW4" s="218"/>
      <c r="NRX4" s="218"/>
      <c r="NRY4" s="218"/>
      <c r="NRZ4" s="218"/>
      <c r="NSA4" s="218"/>
      <c r="NSB4" s="218"/>
      <c r="NSC4" s="218"/>
      <c r="NSD4" s="218"/>
      <c r="NSE4" s="218"/>
      <c r="NSF4" s="218"/>
      <c r="NSG4" s="218"/>
      <c r="NSH4" s="218"/>
      <c r="NSI4" s="218"/>
      <c r="NSJ4" s="218"/>
      <c r="NSK4" s="218"/>
      <c r="NSL4" s="218"/>
      <c r="NSM4" s="218"/>
      <c r="NSN4" s="218"/>
      <c r="NSO4" s="218"/>
      <c r="NSP4" s="218"/>
      <c r="NSQ4" s="218"/>
      <c r="NSR4" s="218"/>
      <c r="NSS4" s="218"/>
      <c r="NST4" s="218"/>
      <c r="NSU4" s="218"/>
      <c r="NSV4" s="218"/>
      <c r="NSW4" s="218"/>
      <c r="NSX4" s="218"/>
      <c r="NSY4" s="218"/>
      <c r="NSZ4" s="218"/>
      <c r="NTA4" s="218"/>
      <c r="NTB4" s="218"/>
      <c r="NTC4" s="218"/>
      <c r="NTD4" s="218"/>
      <c r="NTE4" s="218"/>
      <c r="NTF4" s="218"/>
      <c r="NTG4" s="218"/>
      <c r="NTH4" s="218"/>
      <c r="NTI4" s="218"/>
      <c r="NTJ4" s="218"/>
      <c r="NTK4" s="218"/>
      <c r="NTL4" s="218"/>
      <c r="NTM4" s="218"/>
      <c r="NTN4" s="218"/>
      <c r="NTO4" s="218"/>
      <c r="NTP4" s="218"/>
      <c r="NTQ4" s="218"/>
      <c r="NTR4" s="218"/>
      <c r="NTS4" s="218"/>
      <c r="NTT4" s="218"/>
      <c r="NTU4" s="218"/>
      <c r="NTV4" s="218"/>
      <c r="NTW4" s="218"/>
      <c r="NTX4" s="218"/>
      <c r="NTY4" s="218"/>
      <c r="NTZ4" s="218"/>
      <c r="NUA4" s="218"/>
      <c r="NUB4" s="218"/>
      <c r="NUC4" s="218"/>
      <c r="NUD4" s="218"/>
      <c r="NUE4" s="218"/>
      <c r="NUF4" s="218"/>
      <c r="NUG4" s="218"/>
      <c r="NUH4" s="218"/>
      <c r="NUI4" s="218"/>
      <c r="NUJ4" s="218"/>
      <c r="NUK4" s="218"/>
      <c r="NUL4" s="218"/>
      <c r="NUM4" s="218"/>
      <c r="NUN4" s="218"/>
      <c r="NUO4" s="218"/>
      <c r="NUP4" s="218"/>
      <c r="NUQ4" s="218"/>
      <c r="NUR4" s="218"/>
      <c r="NUS4" s="218"/>
      <c r="NUT4" s="218"/>
      <c r="NUU4" s="218"/>
      <c r="NUV4" s="218"/>
      <c r="NUW4" s="218"/>
      <c r="NUX4" s="218"/>
      <c r="NUY4" s="218"/>
      <c r="NUZ4" s="218"/>
      <c r="NVA4" s="218"/>
      <c r="NVB4" s="218"/>
      <c r="NVC4" s="218"/>
      <c r="NVD4" s="218"/>
      <c r="NVE4" s="218"/>
      <c r="NVF4" s="218"/>
      <c r="NVG4" s="218"/>
      <c r="NVH4" s="218"/>
      <c r="NVI4" s="218"/>
      <c r="NVJ4" s="218"/>
      <c r="NVK4" s="218"/>
      <c r="NVL4" s="218"/>
      <c r="NVM4" s="218"/>
      <c r="NVN4" s="218"/>
      <c r="NVO4" s="218"/>
      <c r="NVP4" s="218"/>
      <c r="NVQ4" s="218"/>
      <c r="NVR4" s="218"/>
      <c r="NVS4" s="218"/>
      <c r="NVT4" s="218"/>
      <c r="NVU4" s="218"/>
      <c r="NVV4" s="218"/>
      <c r="NVW4" s="218"/>
      <c r="NVX4" s="218"/>
      <c r="NVY4" s="218"/>
      <c r="NVZ4" s="218"/>
      <c r="NWA4" s="218"/>
      <c r="NWB4" s="218"/>
      <c r="NWC4" s="218"/>
      <c r="NWD4" s="218"/>
      <c r="NWE4" s="218"/>
      <c r="NWF4" s="218"/>
      <c r="NWG4" s="218"/>
      <c r="NWH4" s="218"/>
      <c r="NWI4" s="218"/>
      <c r="NWJ4" s="218"/>
      <c r="NWK4" s="218"/>
      <c r="NWL4" s="218"/>
      <c r="NWM4" s="218"/>
      <c r="NWN4" s="218"/>
      <c r="NWO4" s="218"/>
      <c r="NWP4" s="218"/>
      <c r="NWQ4" s="218"/>
      <c r="NWR4" s="218"/>
      <c r="NWS4" s="218"/>
      <c r="NWT4" s="218"/>
      <c r="NWU4" s="218"/>
      <c r="NWV4" s="218"/>
      <c r="NWW4" s="218"/>
      <c r="NWX4" s="218"/>
      <c r="NWY4" s="218"/>
      <c r="NWZ4" s="218"/>
      <c r="NXA4" s="218"/>
      <c r="NXB4" s="218"/>
      <c r="NXC4" s="218"/>
      <c r="NXD4" s="218"/>
      <c r="NXE4" s="218"/>
      <c r="NXF4" s="218"/>
      <c r="NXG4" s="218"/>
      <c r="NXH4" s="218"/>
      <c r="NXI4" s="218"/>
      <c r="NXJ4" s="218"/>
      <c r="NXK4" s="218"/>
      <c r="NXL4" s="218"/>
      <c r="NXM4" s="218"/>
      <c r="NXN4" s="218"/>
      <c r="NXO4" s="218"/>
      <c r="NXP4" s="218"/>
      <c r="NXQ4" s="218"/>
      <c r="NXR4" s="218"/>
      <c r="NXS4" s="218"/>
      <c r="NXT4" s="218"/>
      <c r="NXU4" s="218"/>
      <c r="NXV4" s="218"/>
      <c r="NXW4" s="218"/>
      <c r="NXX4" s="218"/>
      <c r="NXY4" s="218"/>
      <c r="NXZ4" s="218"/>
      <c r="NYA4" s="218"/>
      <c r="NYB4" s="218"/>
      <c r="NYC4" s="218"/>
      <c r="NYD4" s="218"/>
      <c r="NYE4" s="218"/>
      <c r="NYF4" s="218"/>
      <c r="NYG4" s="218"/>
      <c r="NYH4" s="218"/>
      <c r="NYI4" s="218"/>
      <c r="NYJ4" s="218"/>
      <c r="NYK4" s="218"/>
      <c r="NYL4" s="218"/>
      <c r="NYM4" s="218"/>
      <c r="NYN4" s="218"/>
      <c r="NYO4" s="218"/>
      <c r="NYP4" s="218"/>
      <c r="NYQ4" s="218"/>
      <c r="NYR4" s="218"/>
      <c r="NYS4" s="218"/>
      <c r="NYT4" s="218"/>
      <c r="NYU4" s="218"/>
      <c r="NYV4" s="218"/>
      <c r="NYW4" s="218"/>
      <c r="NYX4" s="218"/>
      <c r="NYY4" s="218"/>
      <c r="NYZ4" s="218"/>
      <c r="NZA4" s="218"/>
      <c r="NZB4" s="218"/>
      <c r="NZC4" s="218"/>
      <c r="NZD4" s="218"/>
      <c r="NZE4" s="218"/>
      <c r="NZF4" s="218"/>
      <c r="NZG4" s="218"/>
      <c r="NZH4" s="218"/>
      <c r="NZI4" s="218"/>
      <c r="NZJ4" s="218"/>
      <c r="NZK4" s="218"/>
      <c r="NZL4" s="218"/>
      <c r="NZM4" s="218"/>
      <c r="NZN4" s="218"/>
      <c r="NZO4" s="218"/>
      <c r="NZP4" s="218"/>
      <c r="NZQ4" s="218"/>
      <c r="NZR4" s="218"/>
      <c r="NZS4" s="218"/>
      <c r="NZT4" s="218"/>
      <c r="NZU4" s="218"/>
      <c r="NZV4" s="218"/>
      <c r="NZW4" s="218"/>
      <c r="NZX4" s="218"/>
      <c r="NZY4" s="218"/>
      <c r="NZZ4" s="218"/>
      <c r="OAA4" s="218"/>
      <c r="OAB4" s="218"/>
      <c r="OAC4" s="218"/>
      <c r="OAD4" s="218"/>
      <c r="OAE4" s="218"/>
      <c r="OAF4" s="218"/>
      <c r="OAG4" s="218"/>
      <c r="OAH4" s="218"/>
      <c r="OAI4" s="218"/>
      <c r="OAJ4" s="218"/>
      <c r="OAK4" s="218"/>
      <c r="OAL4" s="218"/>
      <c r="OAM4" s="218"/>
      <c r="OAN4" s="218"/>
      <c r="OAO4" s="218"/>
      <c r="OAP4" s="218"/>
      <c r="OAQ4" s="218"/>
      <c r="OAR4" s="218"/>
      <c r="OAS4" s="218"/>
      <c r="OAT4" s="218"/>
      <c r="OAU4" s="218"/>
      <c r="OAV4" s="218"/>
      <c r="OAW4" s="218"/>
      <c r="OAX4" s="218"/>
      <c r="OAY4" s="218"/>
      <c r="OAZ4" s="218"/>
      <c r="OBA4" s="218"/>
      <c r="OBB4" s="218"/>
      <c r="OBC4" s="218"/>
      <c r="OBD4" s="218"/>
      <c r="OBE4" s="218"/>
      <c r="OBF4" s="218"/>
      <c r="OBG4" s="218"/>
      <c r="OBH4" s="218"/>
      <c r="OBI4" s="218"/>
      <c r="OBJ4" s="218"/>
      <c r="OBK4" s="218"/>
      <c r="OBL4" s="218"/>
      <c r="OBM4" s="218"/>
      <c r="OBN4" s="218"/>
      <c r="OBO4" s="218"/>
      <c r="OBP4" s="218"/>
      <c r="OBQ4" s="218"/>
      <c r="OBR4" s="218"/>
      <c r="OBS4" s="218"/>
      <c r="OBT4" s="218"/>
      <c r="OBU4" s="218"/>
      <c r="OBV4" s="218"/>
      <c r="OBW4" s="218"/>
      <c r="OBX4" s="218"/>
      <c r="OBY4" s="218"/>
      <c r="OBZ4" s="218"/>
      <c r="OCA4" s="218"/>
      <c r="OCB4" s="218"/>
      <c r="OCC4" s="218"/>
      <c r="OCD4" s="218"/>
      <c r="OCE4" s="218"/>
      <c r="OCF4" s="218"/>
      <c r="OCG4" s="218"/>
      <c r="OCH4" s="218"/>
      <c r="OCI4" s="218"/>
      <c r="OCJ4" s="218"/>
      <c r="OCK4" s="218"/>
      <c r="OCL4" s="218"/>
      <c r="OCM4" s="218"/>
      <c r="OCN4" s="218"/>
      <c r="OCO4" s="218"/>
      <c r="OCP4" s="218"/>
      <c r="OCQ4" s="218"/>
      <c r="OCR4" s="218"/>
      <c r="OCS4" s="218"/>
      <c r="OCT4" s="218"/>
      <c r="OCU4" s="218"/>
      <c r="OCV4" s="218"/>
      <c r="OCW4" s="218"/>
      <c r="OCX4" s="218"/>
      <c r="OCY4" s="218"/>
      <c r="OCZ4" s="218"/>
      <c r="ODA4" s="218"/>
      <c r="ODB4" s="218"/>
      <c r="ODC4" s="218"/>
      <c r="ODD4" s="218"/>
      <c r="ODE4" s="218"/>
      <c r="ODF4" s="218"/>
      <c r="ODG4" s="218"/>
      <c r="ODH4" s="218"/>
      <c r="ODI4" s="218"/>
      <c r="ODJ4" s="218"/>
      <c r="ODK4" s="218"/>
      <c r="ODL4" s="218"/>
      <c r="ODM4" s="218"/>
      <c r="ODN4" s="218"/>
      <c r="ODO4" s="218"/>
      <c r="ODP4" s="218"/>
      <c r="ODQ4" s="218"/>
      <c r="ODR4" s="218"/>
      <c r="ODS4" s="218"/>
      <c r="ODT4" s="218"/>
      <c r="ODU4" s="218"/>
      <c r="ODV4" s="218"/>
      <c r="ODW4" s="218"/>
      <c r="ODX4" s="218"/>
      <c r="ODY4" s="218"/>
      <c r="ODZ4" s="218"/>
      <c r="OEA4" s="218"/>
      <c r="OEB4" s="218"/>
      <c r="OEC4" s="218"/>
      <c r="OED4" s="218"/>
      <c r="OEE4" s="218"/>
      <c r="OEF4" s="218"/>
      <c r="OEG4" s="218"/>
      <c r="OEH4" s="218"/>
      <c r="OEI4" s="218"/>
      <c r="OEJ4" s="218"/>
      <c r="OEK4" s="218"/>
      <c r="OEL4" s="218"/>
      <c r="OEM4" s="218"/>
      <c r="OEN4" s="218"/>
      <c r="OEO4" s="218"/>
      <c r="OEP4" s="218"/>
      <c r="OEQ4" s="218"/>
      <c r="OER4" s="218"/>
      <c r="OES4" s="218"/>
      <c r="OET4" s="218"/>
      <c r="OEU4" s="218"/>
      <c r="OEV4" s="218"/>
      <c r="OEW4" s="218"/>
      <c r="OEX4" s="218"/>
      <c r="OEY4" s="218"/>
      <c r="OEZ4" s="218"/>
      <c r="OFA4" s="218"/>
      <c r="OFB4" s="218"/>
      <c r="OFC4" s="218"/>
      <c r="OFD4" s="218"/>
      <c r="OFE4" s="218"/>
      <c r="OFF4" s="218"/>
      <c r="OFG4" s="218"/>
      <c r="OFH4" s="218"/>
      <c r="OFI4" s="218"/>
      <c r="OFJ4" s="218"/>
      <c r="OFK4" s="218"/>
      <c r="OFL4" s="218"/>
      <c r="OFM4" s="218"/>
      <c r="OFN4" s="218"/>
      <c r="OFO4" s="218"/>
      <c r="OFP4" s="218"/>
      <c r="OFQ4" s="218"/>
      <c r="OFR4" s="218"/>
      <c r="OFS4" s="218"/>
      <c r="OFT4" s="218"/>
      <c r="OFU4" s="218"/>
      <c r="OFV4" s="218"/>
      <c r="OFW4" s="218"/>
      <c r="OFX4" s="218"/>
      <c r="OFY4" s="218"/>
      <c r="OFZ4" s="218"/>
      <c r="OGA4" s="218"/>
      <c r="OGB4" s="218"/>
      <c r="OGC4" s="218"/>
      <c r="OGD4" s="218"/>
      <c r="OGE4" s="218"/>
      <c r="OGF4" s="218"/>
      <c r="OGG4" s="218"/>
      <c r="OGH4" s="218"/>
      <c r="OGI4" s="218"/>
      <c r="OGJ4" s="218"/>
      <c r="OGK4" s="218"/>
      <c r="OGL4" s="218"/>
      <c r="OGM4" s="218"/>
      <c r="OGN4" s="218"/>
      <c r="OGO4" s="218"/>
      <c r="OGP4" s="218"/>
      <c r="OGQ4" s="218"/>
      <c r="OGR4" s="218"/>
      <c r="OGS4" s="218"/>
      <c r="OGT4" s="218"/>
      <c r="OGU4" s="218"/>
      <c r="OGV4" s="218"/>
      <c r="OGW4" s="218"/>
      <c r="OGX4" s="218"/>
      <c r="OGY4" s="218"/>
      <c r="OGZ4" s="218"/>
      <c r="OHA4" s="218"/>
      <c r="OHB4" s="218"/>
      <c r="OHC4" s="218"/>
      <c r="OHD4" s="218"/>
      <c r="OHE4" s="218"/>
      <c r="OHF4" s="218"/>
      <c r="OHG4" s="218"/>
      <c r="OHH4" s="218"/>
      <c r="OHI4" s="218"/>
      <c r="OHJ4" s="218"/>
      <c r="OHK4" s="218"/>
      <c r="OHL4" s="218"/>
      <c r="OHM4" s="218"/>
      <c r="OHN4" s="218"/>
      <c r="OHO4" s="218"/>
      <c r="OHP4" s="218"/>
      <c r="OHQ4" s="218"/>
      <c r="OHR4" s="218"/>
      <c r="OHS4" s="218"/>
      <c r="OHT4" s="218"/>
      <c r="OHU4" s="218"/>
      <c r="OHV4" s="218"/>
      <c r="OHW4" s="218"/>
      <c r="OHX4" s="218"/>
      <c r="OHY4" s="218"/>
      <c r="OHZ4" s="218"/>
      <c r="OIA4" s="218"/>
      <c r="OIB4" s="218"/>
      <c r="OIC4" s="218"/>
      <c r="OID4" s="218"/>
      <c r="OIE4" s="218"/>
      <c r="OIF4" s="218"/>
      <c r="OIG4" s="218"/>
      <c r="OIH4" s="218"/>
      <c r="OII4" s="218"/>
      <c r="OIJ4" s="218"/>
      <c r="OIK4" s="218"/>
      <c r="OIL4" s="218"/>
      <c r="OIM4" s="218"/>
      <c r="OIN4" s="218"/>
      <c r="OIO4" s="218"/>
      <c r="OIP4" s="218"/>
      <c r="OIQ4" s="218"/>
      <c r="OIR4" s="218"/>
      <c r="OIS4" s="218"/>
      <c r="OIT4" s="218"/>
      <c r="OIU4" s="218"/>
      <c r="OIV4" s="218"/>
      <c r="OIW4" s="218"/>
      <c r="OIX4" s="218"/>
      <c r="OIY4" s="218"/>
      <c r="OIZ4" s="218"/>
      <c r="OJA4" s="218"/>
      <c r="OJB4" s="218"/>
      <c r="OJC4" s="218"/>
      <c r="OJD4" s="218"/>
      <c r="OJE4" s="218"/>
      <c r="OJF4" s="218"/>
      <c r="OJG4" s="218"/>
      <c r="OJH4" s="218"/>
      <c r="OJI4" s="218"/>
      <c r="OJJ4" s="218"/>
      <c r="OJK4" s="218"/>
      <c r="OJL4" s="218"/>
      <c r="OJM4" s="218"/>
      <c r="OJN4" s="218"/>
      <c r="OJO4" s="218"/>
      <c r="OJP4" s="218"/>
      <c r="OJQ4" s="218"/>
      <c r="OJR4" s="218"/>
      <c r="OJS4" s="218"/>
      <c r="OJT4" s="218"/>
      <c r="OJU4" s="218"/>
      <c r="OJV4" s="218"/>
      <c r="OJW4" s="218"/>
      <c r="OJX4" s="218"/>
      <c r="OJY4" s="218"/>
      <c r="OJZ4" s="218"/>
      <c r="OKA4" s="218"/>
      <c r="OKB4" s="218"/>
      <c r="OKC4" s="218"/>
      <c r="OKD4" s="218"/>
      <c r="OKE4" s="218"/>
      <c r="OKF4" s="218"/>
      <c r="OKG4" s="218"/>
      <c r="OKH4" s="218"/>
      <c r="OKI4" s="218"/>
      <c r="OKJ4" s="218"/>
      <c r="OKK4" s="218"/>
      <c r="OKL4" s="218"/>
      <c r="OKM4" s="218"/>
      <c r="OKN4" s="218"/>
      <c r="OKO4" s="218"/>
      <c r="OKP4" s="218"/>
      <c r="OKQ4" s="218"/>
      <c r="OKR4" s="218"/>
      <c r="OKS4" s="218"/>
      <c r="OKT4" s="218"/>
      <c r="OKU4" s="218"/>
      <c r="OKV4" s="218"/>
      <c r="OKW4" s="218"/>
      <c r="OKX4" s="218"/>
      <c r="OKY4" s="218"/>
      <c r="OKZ4" s="218"/>
      <c r="OLA4" s="218"/>
      <c r="OLB4" s="218"/>
      <c r="OLC4" s="218"/>
      <c r="OLD4" s="218"/>
      <c r="OLE4" s="218"/>
      <c r="OLF4" s="218"/>
      <c r="OLG4" s="218"/>
      <c r="OLH4" s="218"/>
      <c r="OLI4" s="218"/>
      <c r="OLJ4" s="218"/>
      <c r="OLK4" s="218"/>
      <c r="OLL4" s="218"/>
      <c r="OLM4" s="218"/>
      <c r="OLN4" s="218"/>
      <c r="OLO4" s="218"/>
      <c r="OLP4" s="218"/>
      <c r="OLQ4" s="218"/>
      <c r="OLR4" s="218"/>
      <c r="OLS4" s="218"/>
      <c r="OLT4" s="218"/>
      <c r="OLU4" s="218"/>
      <c r="OLV4" s="218"/>
      <c r="OLW4" s="218"/>
      <c r="OLX4" s="218"/>
      <c r="OLY4" s="218"/>
      <c r="OLZ4" s="218"/>
      <c r="OMA4" s="218"/>
      <c r="OMB4" s="218"/>
      <c r="OMC4" s="218"/>
      <c r="OMD4" s="218"/>
      <c r="OME4" s="218"/>
      <c r="OMF4" s="218"/>
      <c r="OMG4" s="218"/>
      <c r="OMH4" s="218"/>
      <c r="OMI4" s="218"/>
      <c r="OMJ4" s="218"/>
      <c r="OMK4" s="218"/>
      <c r="OML4" s="218"/>
      <c r="OMM4" s="218"/>
      <c r="OMN4" s="218"/>
      <c r="OMO4" s="218"/>
      <c r="OMP4" s="218"/>
      <c r="OMQ4" s="218"/>
      <c r="OMR4" s="218"/>
      <c r="OMS4" s="218"/>
      <c r="OMT4" s="218"/>
      <c r="OMU4" s="218"/>
      <c r="OMV4" s="218"/>
      <c r="OMW4" s="218"/>
      <c r="OMX4" s="218"/>
      <c r="OMY4" s="218"/>
      <c r="OMZ4" s="218"/>
      <c r="ONA4" s="218"/>
      <c r="ONB4" s="218"/>
      <c r="ONC4" s="218"/>
      <c r="OND4" s="218"/>
      <c r="ONE4" s="218"/>
      <c r="ONF4" s="218"/>
      <c r="ONG4" s="218"/>
      <c r="ONH4" s="218"/>
      <c r="ONI4" s="218"/>
      <c r="ONJ4" s="218"/>
      <c r="ONK4" s="218"/>
      <c r="ONL4" s="218"/>
      <c r="ONM4" s="218"/>
      <c r="ONN4" s="218"/>
      <c r="ONO4" s="218"/>
      <c r="ONP4" s="218"/>
      <c r="ONQ4" s="218"/>
      <c r="ONR4" s="218"/>
      <c r="ONS4" s="218"/>
      <c r="ONT4" s="218"/>
      <c r="ONU4" s="218"/>
      <c r="ONV4" s="218"/>
      <c r="ONW4" s="218"/>
      <c r="ONX4" s="218"/>
      <c r="ONY4" s="218"/>
      <c r="ONZ4" s="218"/>
      <c r="OOA4" s="218"/>
      <c r="OOB4" s="218"/>
      <c r="OOC4" s="218"/>
      <c r="OOD4" s="218"/>
      <c r="OOE4" s="218"/>
      <c r="OOF4" s="218"/>
      <c r="OOG4" s="218"/>
      <c r="OOH4" s="218"/>
      <c r="OOI4" s="218"/>
      <c r="OOJ4" s="218"/>
      <c r="OOK4" s="218"/>
      <c r="OOL4" s="218"/>
      <c r="OOM4" s="218"/>
      <c r="OON4" s="218"/>
      <c r="OOO4" s="218"/>
      <c r="OOP4" s="218"/>
      <c r="OOQ4" s="218"/>
      <c r="OOR4" s="218"/>
      <c r="OOS4" s="218"/>
      <c r="OOT4" s="218"/>
      <c r="OOU4" s="218"/>
      <c r="OOV4" s="218"/>
      <c r="OOW4" s="218"/>
      <c r="OOX4" s="218"/>
      <c r="OOY4" s="218"/>
      <c r="OOZ4" s="218"/>
      <c r="OPA4" s="218"/>
      <c r="OPB4" s="218"/>
      <c r="OPC4" s="218"/>
      <c r="OPD4" s="218"/>
      <c r="OPE4" s="218"/>
      <c r="OPF4" s="218"/>
      <c r="OPG4" s="218"/>
      <c r="OPH4" s="218"/>
      <c r="OPI4" s="218"/>
      <c r="OPJ4" s="218"/>
      <c r="OPK4" s="218"/>
      <c r="OPL4" s="218"/>
      <c r="OPM4" s="218"/>
      <c r="OPN4" s="218"/>
      <c r="OPO4" s="218"/>
      <c r="OPP4" s="218"/>
      <c r="OPQ4" s="218"/>
      <c r="OPR4" s="218"/>
      <c r="OPS4" s="218"/>
      <c r="OPT4" s="218"/>
      <c r="OPU4" s="218"/>
      <c r="OPV4" s="218"/>
      <c r="OPW4" s="218"/>
      <c r="OPX4" s="218"/>
      <c r="OPY4" s="218"/>
      <c r="OPZ4" s="218"/>
      <c r="OQA4" s="218"/>
      <c r="OQB4" s="218"/>
      <c r="OQC4" s="218"/>
      <c r="OQD4" s="218"/>
      <c r="OQE4" s="218"/>
      <c r="OQF4" s="218"/>
      <c r="OQG4" s="218"/>
      <c r="OQH4" s="218"/>
      <c r="OQI4" s="218"/>
      <c r="OQJ4" s="218"/>
      <c r="OQK4" s="218"/>
      <c r="OQL4" s="218"/>
      <c r="OQM4" s="218"/>
      <c r="OQN4" s="218"/>
      <c r="OQO4" s="218"/>
      <c r="OQP4" s="218"/>
      <c r="OQQ4" s="218"/>
      <c r="OQR4" s="218"/>
      <c r="OQS4" s="218"/>
      <c r="OQT4" s="218"/>
      <c r="OQU4" s="218"/>
      <c r="OQV4" s="218"/>
      <c r="OQW4" s="218"/>
      <c r="OQX4" s="218"/>
      <c r="OQY4" s="218"/>
      <c r="OQZ4" s="218"/>
      <c r="ORA4" s="218"/>
      <c r="ORB4" s="218"/>
      <c r="ORC4" s="218"/>
      <c r="ORD4" s="218"/>
      <c r="ORE4" s="218"/>
      <c r="ORF4" s="218"/>
      <c r="ORG4" s="218"/>
      <c r="ORH4" s="218"/>
      <c r="ORI4" s="218"/>
      <c r="ORJ4" s="218"/>
      <c r="ORK4" s="218"/>
      <c r="ORL4" s="218"/>
      <c r="ORM4" s="218"/>
      <c r="ORN4" s="218"/>
      <c r="ORO4" s="218"/>
      <c r="ORP4" s="218"/>
      <c r="ORQ4" s="218"/>
      <c r="ORR4" s="218"/>
      <c r="ORS4" s="218"/>
      <c r="ORT4" s="218"/>
      <c r="ORU4" s="218"/>
      <c r="ORV4" s="218"/>
      <c r="ORW4" s="218"/>
      <c r="ORX4" s="218"/>
      <c r="ORY4" s="218"/>
      <c r="ORZ4" s="218"/>
      <c r="OSA4" s="218"/>
      <c r="OSB4" s="218"/>
      <c r="OSC4" s="218"/>
      <c r="OSD4" s="218"/>
      <c r="OSE4" s="218"/>
      <c r="OSF4" s="218"/>
      <c r="OSG4" s="218"/>
      <c r="OSH4" s="218"/>
      <c r="OSI4" s="218"/>
      <c r="OSJ4" s="218"/>
      <c r="OSK4" s="218"/>
      <c r="OSL4" s="218"/>
      <c r="OSM4" s="218"/>
      <c r="OSN4" s="218"/>
      <c r="OSO4" s="218"/>
      <c r="OSP4" s="218"/>
      <c r="OSQ4" s="218"/>
      <c r="OSR4" s="218"/>
      <c r="OSS4" s="218"/>
      <c r="OST4" s="218"/>
      <c r="OSU4" s="218"/>
      <c r="OSV4" s="218"/>
      <c r="OSW4" s="218"/>
      <c r="OSX4" s="218"/>
      <c r="OSY4" s="218"/>
      <c r="OSZ4" s="218"/>
      <c r="OTA4" s="218"/>
      <c r="OTB4" s="218"/>
      <c r="OTC4" s="218"/>
      <c r="OTD4" s="218"/>
      <c r="OTE4" s="218"/>
      <c r="OTF4" s="218"/>
      <c r="OTG4" s="218"/>
      <c r="OTH4" s="218"/>
      <c r="OTI4" s="218"/>
      <c r="OTJ4" s="218"/>
      <c r="OTK4" s="218"/>
      <c r="OTL4" s="218"/>
      <c r="OTM4" s="218"/>
      <c r="OTN4" s="218"/>
      <c r="OTO4" s="218"/>
      <c r="OTP4" s="218"/>
      <c r="OTQ4" s="218"/>
      <c r="OTR4" s="218"/>
      <c r="OTS4" s="218"/>
      <c r="OTT4" s="218"/>
      <c r="OTU4" s="218"/>
      <c r="OTV4" s="218"/>
      <c r="OTW4" s="218"/>
      <c r="OTX4" s="218"/>
      <c r="OTY4" s="218"/>
      <c r="OTZ4" s="218"/>
      <c r="OUA4" s="218"/>
      <c r="OUB4" s="218"/>
      <c r="OUC4" s="218"/>
      <c r="OUD4" s="218"/>
      <c r="OUE4" s="218"/>
      <c r="OUF4" s="218"/>
      <c r="OUG4" s="218"/>
      <c r="OUH4" s="218"/>
      <c r="OUI4" s="218"/>
      <c r="OUJ4" s="218"/>
      <c r="OUK4" s="218"/>
      <c r="OUL4" s="218"/>
      <c r="OUM4" s="218"/>
      <c r="OUN4" s="218"/>
      <c r="OUO4" s="218"/>
      <c r="OUP4" s="218"/>
      <c r="OUQ4" s="218"/>
      <c r="OUR4" s="218"/>
      <c r="OUS4" s="218"/>
      <c r="OUT4" s="218"/>
      <c r="OUU4" s="218"/>
      <c r="OUV4" s="218"/>
      <c r="OUW4" s="218"/>
      <c r="OUX4" s="218"/>
      <c r="OUY4" s="218"/>
      <c r="OUZ4" s="218"/>
      <c r="OVA4" s="218"/>
      <c r="OVB4" s="218"/>
      <c r="OVC4" s="218"/>
      <c r="OVD4" s="218"/>
      <c r="OVE4" s="218"/>
      <c r="OVF4" s="218"/>
      <c r="OVG4" s="218"/>
      <c r="OVH4" s="218"/>
      <c r="OVI4" s="218"/>
      <c r="OVJ4" s="218"/>
      <c r="OVK4" s="218"/>
      <c r="OVL4" s="218"/>
      <c r="OVM4" s="218"/>
      <c r="OVN4" s="218"/>
      <c r="OVO4" s="218"/>
      <c r="OVP4" s="218"/>
      <c r="OVQ4" s="218"/>
      <c r="OVR4" s="218"/>
      <c r="OVS4" s="218"/>
      <c r="OVT4" s="218"/>
      <c r="OVU4" s="218"/>
      <c r="OVV4" s="218"/>
      <c r="OVW4" s="218"/>
      <c r="OVX4" s="218"/>
      <c r="OVY4" s="218"/>
      <c r="OVZ4" s="218"/>
      <c r="OWA4" s="218"/>
      <c r="OWB4" s="218"/>
      <c r="OWC4" s="218"/>
      <c r="OWD4" s="218"/>
      <c r="OWE4" s="218"/>
      <c r="OWF4" s="218"/>
      <c r="OWG4" s="218"/>
      <c r="OWH4" s="218"/>
      <c r="OWI4" s="218"/>
      <c r="OWJ4" s="218"/>
      <c r="OWK4" s="218"/>
      <c r="OWL4" s="218"/>
      <c r="OWM4" s="218"/>
      <c r="OWN4" s="218"/>
      <c r="OWO4" s="218"/>
      <c r="OWP4" s="218"/>
      <c r="OWQ4" s="218"/>
      <c r="OWR4" s="218"/>
      <c r="OWS4" s="218"/>
      <c r="OWT4" s="218"/>
      <c r="OWU4" s="218"/>
      <c r="OWV4" s="218"/>
      <c r="OWW4" s="218"/>
      <c r="OWX4" s="218"/>
      <c r="OWY4" s="218"/>
      <c r="OWZ4" s="218"/>
      <c r="OXA4" s="218"/>
      <c r="OXB4" s="218"/>
      <c r="OXC4" s="218"/>
      <c r="OXD4" s="218"/>
      <c r="OXE4" s="218"/>
      <c r="OXF4" s="218"/>
      <c r="OXG4" s="218"/>
      <c r="OXH4" s="218"/>
      <c r="OXI4" s="218"/>
      <c r="OXJ4" s="218"/>
      <c r="OXK4" s="218"/>
      <c r="OXL4" s="218"/>
      <c r="OXM4" s="218"/>
      <c r="OXN4" s="218"/>
      <c r="OXO4" s="218"/>
      <c r="OXP4" s="218"/>
      <c r="OXQ4" s="218"/>
      <c r="OXR4" s="218"/>
      <c r="OXS4" s="218"/>
      <c r="OXT4" s="218"/>
      <c r="OXU4" s="218"/>
      <c r="OXV4" s="218"/>
      <c r="OXW4" s="218"/>
      <c r="OXX4" s="218"/>
      <c r="OXY4" s="218"/>
      <c r="OXZ4" s="218"/>
      <c r="OYA4" s="218"/>
      <c r="OYB4" s="218"/>
      <c r="OYC4" s="218"/>
      <c r="OYD4" s="218"/>
      <c r="OYE4" s="218"/>
      <c r="OYF4" s="218"/>
      <c r="OYG4" s="218"/>
      <c r="OYH4" s="218"/>
      <c r="OYI4" s="218"/>
      <c r="OYJ4" s="218"/>
      <c r="OYK4" s="218"/>
      <c r="OYL4" s="218"/>
      <c r="OYM4" s="218"/>
      <c r="OYN4" s="218"/>
      <c r="OYO4" s="218"/>
      <c r="OYP4" s="218"/>
      <c r="OYQ4" s="218"/>
      <c r="OYR4" s="218"/>
      <c r="OYS4" s="218"/>
      <c r="OYT4" s="218"/>
      <c r="OYU4" s="218"/>
      <c r="OYV4" s="218"/>
      <c r="OYW4" s="218"/>
      <c r="OYX4" s="218"/>
      <c r="OYY4" s="218"/>
      <c r="OYZ4" s="218"/>
      <c r="OZA4" s="218"/>
      <c r="OZB4" s="218"/>
      <c r="OZC4" s="218"/>
      <c r="OZD4" s="218"/>
      <c r="OZE4" s="218"/>
      <c r="OZF4" s="218"/>
      <c r="OZG4" s="218"/>
      <c r="OZH4" s="218"/>
      <c r="OZI4" s="218"/>
      <c r="OZJ4" s="218"/>
      <c r="OZK4" s="218"/>
      <c r="OZL4" s="218"/>
      <c r="OZM4" s="218"/>
      <c r="OZN4" s="218"/>
      <c r="OZO4" s="218"/>
      <c r="OZP4" s="218"/>
      <c r="OZQ4" s="218"/>
      <c r="OZR4" s="218"/>
      <c r="OZS4" s="218"/>
      <c r="OZT4" s="218"/>
      <c r="OZU4" s="218"/>
      <c r="OZV4" s="218"/>
      <c r="OZW4" s="218"/>
      <c r="OZX4" s="218"/>
      <c r="OZY4" s="218"/>
      <c r="OZZ4" s="218"/>
      <c r="PAA4" s="218"/>
      <c r="PAB4" s="218"/>
      <c r="PAC4" s="218"/>
      <c r="PAD4" s="218"/>
      <c r="PAE4" s="218"/>
      <c r="PAF4" s="218"/>
      <c r="PAG4" s="218"/>
      <c r="PAH4" s="218"/>
      <c r="PAI4" s="218"/>
      <c r="PAJ4" s="218"/>
      <c r="PAK4" s="218"/>
      <c r="PAL4" s="218"/>
      <c r="PAM4" s="218"/>
      <c r="PAN4" s="218"/>
      <c r="PAO4" s="218"/>
      <c r="PAP4" s="218"/>
      <c r="PAQ4" s="218"/>
      <c r="PAR4" s="218"/>
      <c r="PAS4" s="218"/>
      <c r="PAT4" s="218"/>
      <c r="PAU4" s="218"/>
      <c r="PAV4" s="218"/>
      <c r="PAW4" s="218"/>
      <c r="PAX4" s="218"/>
      <c r="PAY4" s="218"/>
      <c r="PAZ4" s="218"/>
      <c r="PBA4" s="218"/>
      <c r="PBB4" s="218"/>
      <c r="PBC4" s="218"/>
      <c r="PBD4" s="218"/>
      <c r="PBE4" s="218"/>
      <c r="PBF4" s="218"/>
      <c r="PBG4" s="218"/>
      <c r="PBH4" s="218"/>
      <c r="PBI4" s="218"/>
      <c r="PBJ4" s="218"/>
      <c r="PBK4" s="218"/>
      <c r="PBL4" s="218"/>
      <c r="PBM4" s="218"/>
      <c r="PBN4" s="218"/>
      <c r="PBO4" s="218"/>
      <c r="PBP4" s="218"/>
      <c r="PBQ4" s="218"/>
      <c r="PBR4" s="218"/>
      <c r="PBS4" s="218"/>
      <c r="PBT4" s="218"/>
      <c r="PBU4" s="218"/>
      <c r="PBV4" s="218"/>
      <c r="PBW4" s="218"/>
      <c r="PBX4" s="218"/>
      <c r="PBY4" s="218"/>
      <c r="PBZ4" s="218"/>
      <c r="PCA4" s="218"/>
      <c r="PCB4" s="218"/>
      <c r="PCC4" s="218"/>
      <c r="PCD4" s="218"/>
      <c r="PCE4" s="218"/>
      <c r="PCF4" s="218"/>
      <c r="PCG4" s="218"/>
      <c r="PCH4" s="218"/>
      <c r="PCI4" s="218"/>
      <c r="PCJ4" s="218"/>
      <c r="PCK4" s="218"/>
      <c r="PCL4" s="218"/>
      <c r="PCM4" s="218"/>
      <c r="PCN4" s="218"/>
      <c r="PCO4" s="218"/>
      <c r="PCP4" s="218"/>
      <c r="PCQ4" s="218"/>
      <c r="PCR4" s="218"/>
      <c r="PCS4" s="218"/>
      <c r="PCT4" s="218"/>
      <c r="PCU4" s="218"/>
      <c r="PCV4" s="218"/>
      <c r="PCW4" s="218"/>
      <c r="PCX4" s="218"/>
      <c r="PCY4" s="218"/>
      <c r="PCZ4" s="218"/>
      <c r="PDA4" s="218"/>
      <c r="PDB4" s="218"/>
      <c r="PDC4" s="218"/>
      <c r="PDD4" s="218"/>
      <c r="PDE4" s="218"/>
      <c r="PDF4" s="218"/>
      <c r="PDG4" s="218"/>
      <c r="PDH4" s="218"/>
      <c r="PDI4" s="218"/>
      <c r="PDJ4" s="218"/>
      <c r="PDK4" s="218"/>
      <c r="PDL4" s="218"/>
      <c r="PDM4" s="218"/>
      <c r="PDN4" s="218"/>
      <c r="PDO4" s="218"/>
      <c r="PDP4" s="218"/>
      <c r="PDQ4" s="218"/>
      <c r="PDR4" s="218"/>
      <c r="PDS4" s="218"/>
      <c r="PDT4" s="218"/>
      <c r="PDU4" s="218"/>
      <c r="PDV4" s="218"/>
      <c r="PDW4" s="218"/>
      <c r="PDX4" s="218"/>
      <c r="PDY4" s="218"/>
      <c r="PDZ4" s="218"/>
      <c r="PEA4" s="218"/>
      <c r="PEB4" s="218"/>
      <c r="PEC4" s="218"/>
      <c r="PED4" s="218"/>
      <c r="PEE4" s="218"/>
      <c r="PEF4" s="218"/>
      <c r="PEG4" s="218"/>
      <c r="PEH4" s="218"/>
      <c r="PEI4" s="218"/>
      <c r="PEJ4" s="218"/>
      <c r="PEK4" s="218"/>
      <c r="PEL4" s="218"/>
      <c r="PEM4" s="218"/>
      <c r="PEN4" s="218"/>
      <c r="PEO4" s="218"/>
      <c r="PEP4" s="218"/>
      <c r="PEQ4" s="218"/>
      <c r="PER4" s="218"/>
      <c r="PES4" s="218"/>
      <c r="PET4" s="218"/>
      <c r="PEU4" s="218"/>
      <c r="PEV4" s="218"/>
      <c r="PEW4" s="218"/>
      <c r="PEX4" s="218"/>
      <c r="PEY4" s="218"/>
      <c r="PEZ4" s="218"/>
      <c r="PFA4" s="218"/>
      <c r="PFB4" s="218"/>
      <c r="PFC4" s="218"/>
      <c r="PFD4" s="218"/>
      <c r="PFE4" s="218"/>
      <c r="PFF4" s="218"/>
      <c r="PFG4" s="218"/>
      <c r="PFH4" s="218"/>
      <c r="PFI4" s="218"/>
      <c r="PFJ4" s="218"/>
      <c r="PFK4" s="218"/>
      <c r="PFL4" s="218"/>
      <c r="PFM4" s="218"/>
      <c r="PFN4" s="218"/>
      <c r="PFO4" s="218"/>
      <c r="PFP4" s="218"/>
      <c r="PFQ4" s="218"/>
      <c r="PFR4" s="218"/>
      <c r="PFS4" s="218"/>
      <c r="PFT4" s="218"/>
      <c r="PFU4" s="218"/>
      <c r="PFV4" s="218"/>
      <c r="PFW4" s="218"/>
      <c r="PFX4" s="218"/>
      <c r="PFY4" s="218"/>
      <c r="PFZ4" s="218"/>
      <c r="PGA4" s="218"/>
      <c r="PGB4" s="218"/>
      <c r="PGC4" s="218"/>
      <c r="PGD4" s="218"/>
      <c r="PGE4" s="218"/>
      <c r="PGF4" s="218"/>
      <c r="PGG4" s="218"/>
      <c r="PGH4" s="218"/>
      <c r="PGI4" s="218"/>
      <c r="PGJ4" s="218"/>
      <c r="PGK4" s="218"/>
      <c r="PGL4" s="218"/>
      <c r="PGM4" s="218"/>
      <c r="PGN4" s="218"/>
      <c r="PGO4" s="218"/>
      <c r="PGP4" s="218"/>
      <c r="PGQ4" s="218"/>
      <c r="PGR4" s="218"/>
      <c r="PGS4" s="218"/>
      <c r="PGT4" s="218"/>
      <c r="PGU4" s="218"/>
      <c r="PGV4" s="218"/>
      <c r="PGW4" s="218"/>
      <c r="PGX4" s="218"/>
      <c r="PGY4" s="218"/>
      <c r="PGZ4" s="218"/>
      <c r="PHA4" s="218"/>
      <c r="PHB4" s="218"/>
      <c r="PHC4" s="218"/>
      <c r="PHD4" s="218"/>
      <c r="PHE4" s="218"/>
      <c r="PHF4" s="218"/>
      <c r="PHG4" s="218"/>
      <c r="PHH4" s="218"/>
      <c r="PHI4" s="218"/>
      <c r="PHJ4" s="218"/>
      <c r="PHK4" s="218"/>
      <c r="PHL4" s="218"/>
      <c r="PHM4" s="218"/>
      <c r="PHN4" s="218"/>
      <c r="PHO4" s="218"/>
      <c r="PHP4" s="218"/>
      <c r="PHQ4" s="218"/>
      <c r="PHR4" s="218"/>
      <c r="PHS4" s="218"/>
      <c r="PHT4" s="218"/>
      <c r="PHU4" s="218"/>
      <c r="PHV4" s="218"/>
      <c r="PHW4" s="218"/>
      <c r="PHX4" s="218"/>
      <c r="PHY4" s="218"/>
      <c r="PHZ4" s="218"/>
      <c r="PIA4" s="218"/>
      <c r="PIB4" s="218"/>
      <c r="PIC4" s="218"/>
      <c r="PID4" s="218"/>
      <c r="PIE4" s="218"/>
      <c r="PIF4" s="218"/>
      <c r="PIG4" s="218"/>
      <c r="PIH4" s="218"/>
      <c r="PII4" s="218"/>
      <c r="PIJ4" s="218"/>
      <c r="PIK4" s="218"/>
      <c r="PIL4" s="218"/>
      <c r="PIM4" s="218"/>
      <c r="PIN4" s="218"/>
      <c r="PIO4" s="218"/>
      <c r="PIP4" s="218"/>
      <c r="PIQ4" s="218"/>
      <c r="PIR4" s="218"/>
      <c r="PIS4" s="218"/>
      <c r="PIT4" s="218"/>
      <c r="PIU4" s="218"/>
      <c r="PIV4" s="218"/>
      <c r="PIW4" s="218"/>
      <c r="PIX4" s="218"/>
      <c r="PIY4" s="218"/>
      <c r="PIZ4" s="218"/>
      <c r="PJA4" s="218"/>
      <c r="PJB4" s="218"/>
      <c r="PJC4" s="218"/>
      <c r="PJD4" s="218"/>
      <c r="PJE4" s="218"/>
      <c r="PJF4" s="218"/>
      <c r="PJG4" s="218"/>
      <c r="PJH4" s="218"/>
      <c r="PJI4" s="218"/>
      <c r="PJJ4" s="218"/>
      <c r="PJK4" s="218"/>
      <c r="PJL4" s="218"/>
      <c r="PJM4" s="218"/>
      <c r="PJN4" s="218"/>
      <c r="PJO4" s="218"/>
      <c r="PJP4" s="218"/>
      <c r="PJQ4" s="218"/>
      <c r="PJR4" s="218"/>
      <c r="PJS4" s="218"/>
      <c r="PJT4" s="218"/>
      <c r="PJU4" s="218"/>
      <c r="PJV4" s="218"/>
      <c r="PJW4" s="218"/>
      <c r="PJX4" s="218"/>
      <c r="PJY4" s="218"/>
      <c r="PJZ4" s="218"/>
      <c r="PKA4" s="218"/>
      <c r="PKB4" s="218"/>
      <c r="PKC4" s="218"/>
      <c r="PKD4" s="218"/>
      <c r="PKE4" s="218"/>
      <c r="PKF4" s="218"/>
      <c r="PKG4" s="218"/>
      <c r="PKH4" s="218"/>
      <c r="PKI4" s="218"/>
      <c r="PKJ4" s="218"/>
      <c r="PKK4" s="218"/>
      <c r="PKL4" s="218"/>
      <c r="PKM4" s="218"/>
      <c r="PKN4" s="218"/>
      <c r="PKO4" s="218"/>
      <c r="PKP4" s="218"/>
      <c r="PKQ4" s="218"/>
      <c r="PKR4" s="218"/>
      <c r="PKS4" s="218"/>
      <c r="PKT4" s="218"/>
      <c r="PKU4" s="218"/>
      <c r="PKV4" s="218"/>
      <c r="PKW4" s="218"/>
      <c r="PKX4" s="218"/>
      <c r="PKY4" s="218"/>
      <c r="PKZ4" s="218"/>
      <c r="PLA4" s="218"/>
      <c r="PLB4" s="218"/>
      <c r="PLC4" s="218"/>
      <c r="PLD4" s="218"/>
      <c r="PLE4" s="218"/>
      <c r="PLF4" s="218"/>
      <c r="PLG4" s="218"/>
      <c r="PLH4" s="218"/>
      <c r="PLI4" s="218"/>
      <c r="PLJ4" s="218"/>
      <c r="PLK4" s="218"/>
      <c r="PLL4" s="218"/>
      <c r="PLM4" s="218"/>
      <c r="PLN4" s="218"/>
      <c r="PLO4" s="218"/>
      <c r="PLP4" s="218"/>
      <c r="PLQ4" s="218"/>
      <c r="PLR4" s="218"/>
      <c r="PLS4" s="218"/>
      <c r="PLT4" s="218"/>
      <c r="PLU4" s="218"/>
      <c r="PLV4" s="218"/>
      <c r="PLW4" s="218"/>
      <c r="PLX4" s="218"/>
      <c r="PLY4" s="218"/>
      <c r="PLZ4" s="218"/>
      <c r="PMA4" s="218"/>
      <c r="PMB4" s="218"/>
      <c r="PMC4" s="218"/>
      <c r="PMD4" s="218"/>
      <c r="PME4" s="218"/>
      <c r="PMF4" s="218"/>
      <c r="PMG4" s="218"/>
      <c r="PMH4" s="218"/>
      <c r="PMI4" s="218"/>
      <c r="PMJ4" s="218"/>
      <c r="PMK4" s="218"/>
      <c r="PML4" s="218"/>
      <c r="PMM4" s="218"/>
      <c r="PMN4" s="218"/>
      <c r="PMO4" s="218"/>
      <c r="PMP4" s="218"/>
      <c r="PMQ4" s="218"/>
      <c r="PMR4" s="218"/>
      <c r="PMS4" s="218"/>
      <c r="PMT4" s="218"/>
      <c r="PMU4" s="218"/>
      <c r="PMV4" s="218"/>
      <c r="PMW4" s="218"/>
      <c r="PMX4" s="218"/>
      <c r="PMY4" s="218"/>
      <c r="PMZ4" s="218"/>
      <c r="PNA4" s="218"/>
      <c r="PNB4" s="218"/>
      <c r="PNC4" s="218"/>
      <c r="PND4" s="218"/>
      <c r="PNE4" s="218"/>
      <c r="PNF4" s="218"/>
      <c r="PNG4" s="218"/>
      <c r="PNH4" s="218"/>
      <c r="PNI4" s="218"/>
      <c r="PNJ4" s="218"/>
      <c r="PNK4" s="218"/>
      <c r="PNL4" s="218"/>
      <c r="PNM4" s="218"/>
      <c r="PNN4" s="218"/>
      <c r="PNO4" s="218"/>
      <c r="PNP4" s="218"/>
      <c r="PNQ4" s="218"/>
      <c r="PNR4" s="218"/>
      <c r="PNS4" s="218"/>
      <c r="PNT4" s="218"/>
      <c r="PNU4" s="218"/>
      <c r="PNV4" s="218"/>
      <c r="PNW4" s="218"/>
      <c r="PNX4" s="218"/>
      <c r="PNY4" s="218"/>
      <c r="PNZ4" s="218"/>
      <c r="POA4" s="218"/>
      <c r="POB4" s="218"/>
      <c r="POC4" s="218"/>
      <c r="POD4" s="218"/>
      <c r="POE4" s="218"/>
      <c r="POF4" s="218"/>
      <c r="POG4" s="218"/>
      <c r="POH4" s="218"/>
      <c r="POI4" s="218"/>
      <c r="POJ4" s="218"/>
      <c r="POK4" s="218"/>
      <c r="POL4" s="218"/>
      <c r="POM4" s="218"/>
      <c r="PON4" s="218"/>
      <c r="POO4" s="218"/>
      <c r="POP4" s="218"/>
      <c r="POQ4" s="218"/>
      <c r="POR4" s="218"/>
      <c r="POS4" s="218"/>
      <c r="POT4" s="218"/>
      <c r="POU4" s="218"/>
      <c r="POV4" s="218"/>
      <c r="POW4" s="218"/>
      <c r="POX4" s="218"/>
      <c r="POY4" s="218"/>
      <c r="POZ4" s="218"/>
      <c r="PPA4" s="218"/>
      <c r="PPB4" s="218"/>
      <c r="PPC4" s="218"/>
      <c r="PPD4" s="218"/>
      <c r="PPE4" s="218"/>
      <c r="PPF4" s="218"/>
      <c r="PPG4" s="218"/>
      <c r="PPH4" s="218"/>
      <c r="PPI4" s="218"/>
      <c r="PPJ4" s="218"/>
      <c r="PPK4" s="218"/>
      <c r="PPL4" s="218"/>
      <c r="PPM4" s="218"/>
      <c r="PPN4" s="218"/>
      <c r="PPO4" s="218"/>
      <c r="PPP4" s="218"/>
      <c r="PPQ4" s="218"/>
      <c r="PPR4" s="218"/>
      <c r="PPS4" s="218"/>
      <c r="PPT4" s="218"/>
      <c r="PPU4" s="218"/>
      <c r="PPV4" s="218"/>
      <c r="PPW4" s="218"/>
      <c r="PPX4" s="218"/>
      <c r="PPY4" s="218"/>
      <c r="PPZ4" s="218"/>
      <c r="PQA4" s="218"/>
      <c r="PQB4" s="218"/>
      <c r="PQC4" s="218"/>
      <c r="PQD4" s="218"/>
      <c r="PQE4" s="218"/>
      <c r="PQF4" s="218"/>
      <c r="PQG4" s="218"/>
      <c r="PQH4" s="218"/>
      <c r="PQI4" s="218"/>
      <c r="PQJ4" s="218"/>
      <c r="PQK4" s="218"/>
      <c r="PQL4" s="218"/>
      <c r="PQM4" s="218"/>
      <c r="PQN4" s="218"/>
      <c r="PQO4" s="218"/>
      <c r="PQP4" s="218"/>
      <c r="PQQ4" s="218"/>
      <c r="PQR4" s="218"/>
      <c r="PQS4" s="218"/>
      <c r="PQT4" s="218"/>
      <c r="PQU4" s="218"/>
      <c r="PQV4" s="218"/>
      <c r="PQW4" s="218"/>
      <c r="PQX4" s="218"/>
      <c r="PQY4" s="218"/>
      <c r="PQZ4" s="218"/>
      <c r="PRA4" s="218"/>
      <c r="PRB4" s="218"/>
      <c r="PRC4" s="218"/>
      <c r="PRD4" s="218"/>
      <c r="PRE4" s="218"/>
      <c r="PRF4" s="218"/>
      <c r="PRG4" s="218"/>
      <c r="PRH4" s="218"/>
      <c r="PRI4" s="218"/>
      <c r="PRJ4" s="218"/>
      <c r="PRK4" s="218"/>
      <c r="PRL4" s="218"/>
      <c r="PRM4" s="218"/>
      <c r="PRN4" s="218"/>
      <c r="PRO4" s="218"/>
      <c r="PRP4" s="218"/>
      <c r="PRQ4" s="218"/>
      <c r="PRR4" s="218"/>
      <c r="PRS4" s="218"/>
      <c r="PRT4" s="218"/>
      <c r="PRU4" s="218"/>
      <c r="PRV4" s="218"/>
      <c r="PRW4" s="218"/>
      <c r="PRX4" s="218"/>
      <c r="PRY4" s="218"/>
      <c r="PRZ4" s="218"/>
      <c r="PSA4" s="218"/>
      <c r="PSB4" s="218"/>
      <c r="PSC4" s="218"/>
      <c r="PSD4" s="218"/>
      <c r="PSE4" s="218"/>
      <c r="PSF4" s="218"/>
      <c r="PSG4" s="218"/>
      <c r="PSH4" s="218"/>
      <c r="PSI4" s="218"/>
      <c r="PSJ4" s="218"/>
      <c r="PSK4" s="218"/>
      <c r="PSL4" s="218"/>
      <c r="PSM4" s="218"/>
      <c r="PSN4" s="218"/>
      <c r="PSO4" s="218"/>
      <c r="PSP4" s="218"/>
      <c r="PSQ4" s="218"/>
      <c r="PSR4" s="218"/>
      <c r="PSS4" s="218"/>
      <c r="PST4" s="218"/>
      <c r="PSU4" s="218"/>
      <c r="PSV4" s="218"/>
      <c r="PSW4" s="218"/>
      <c r="PSX4" s="218"/>
      <c r="PSY4" s="218"/>
      <c r="PSZ4" s="218"/>
      <c r="PTA4" s="218"/>
      <c r="PTB4" s="218"/>
      <c r="PTC4" s="218"/>
      <c r="PTD4" s="218"/>
      <c r="PTE4" s="218"/>
      <c r="PTF4" s="218"/>
      <c r="PTG4" s="218"/>
      <c r="PTH4" s="218"/>
      <c r="PTI4" s="218"/>
      <c r="PTJ4" s="218"/>
      <c r="PTK4" s="218"/>
      <c r="PTL4" s="218"/>
      <c r="PTM4" s="218"/>
      <c r="PTN4" s="218"/>
      <c r="PTO4" s="218"/>
      <c r="PTP4" s="218"/>
      <c r="PTQ4" s="218"/>
      <c r="PTR4" s="218"/>
      <c r="PTS4" s="218"/>
      <c r="PTT4" s="218"/>
      <c r="PTU4" s="218"/>
      <c r="PTV4" s="218"/>
      <c r="PTW4" s="218"/>
      <c r="PTX4" s="218"/>
      <c r="PTY4" s="218"/>
      <c r="PTZ4" s="218"/>
      <c r="PUA4" s="218"/>
      <c r="PUB4" s="218"/>
      <c r="PUC4" s="218"/>
      <c r="PUD4" s="218"/>
      <c r="PUE4" s="218"/>
      <c r="PUF4" s="218"/>
      <c r="PUG4" s="218"/>
      <c r="PUH4" s="218"/>
      <c r="PUI4" s="218"/>
      <c r="PUJ4" s="218"/>
      <c r="PUK4" s="218"/>
      <c r="PUL4" s="218"/>
      <c r="PUM4" s="218"/>
      <c r="PUN4" s="218"/>
      <c r="PUO4" s="218"/>
      <c r="PUP4" s="218"/>
      <c r="PUQ4" s="218"/>
      <c r="PUR4" s="218"/>
      <c r="PUS4" s="218"/>
      <c r="PUT4" s="218"/>
      <c r="PUU4" s="218"/>
      <c r="PUV4" s="218"/>
      <c r="PUW4" s="218"/>
      <c r="PUX4" s="218"/>
      <c r="PUY4" s="218"/>
      <c r="PUZ4" s="218"/>
      <c r="PVA4" s="218"/>
      <c r="PVB4" s="218"/>
      <c r="PVC4" s="218"/>
      <c r="PVD4" s="218"/>
      <c r="PVE4" s="218"/>
      <c r="PVF4" s="218"/>
      <c r="PVG4" s="218"/>
      <c r="PVH4" s="218"/>
      <c r="PVI4" s="218"/>
      <c r="PVJ4" s="218"/>
      <c r="PVK4" s="218"/>
      <c r="PVL4" s="218"/>
      <c r="PVM4" s="218"/>
      <c r="PVN4" s="218"/>
      <c r="PVO4" s="218"/>
      <c r="PVP4" s="218"/>
      <c r="PVQ4" s="218"/>
      <c r="PVR4" s="218"/>
      <c r="PVS4" s="218"/>
      <c r="PVT4" s="218"/>
      <c r="PVU4" s="218"/>
      <c r="PVV4" s="218"/>
      <c r="PVW4" s="218"/>
      <c r="PVX4" s="218"/>
      <c r="PVY4" s="218"/>
      <c r="PVZ4" s="218"/>
      <c r="PWA4" s="218"/>
      <c r="PWB4" s="218"/>
      <c r="PWC4" s="218"/>
      <c r="PWD4" s="218"/>
      <c r="PWE4" s="218"/>
      <c r="PWF4" s="218"/>
      <c r="PWG4" s="218"/>
      <c r="PWH4" s="218"/>
      <c r="PWI4" s="218"/>
      <c r="PWJ4" s="218"/>
      <c r="PWK4" s="218"/>
      <c r="PWL4" s="218"/>
      <c r="PWM4" s="218"/>
      <c r="PWN4" s="218"/>
      <c r="PWO4" s="218"/>
      <c r="PWP4" s="218"/>
      <c r="PWQ4" s="218"/>
      <c r="PWR4" s="218"/>
      <c r="PWS4" s="218"/>
      <c r="PWT4" s="218"/>
      <c r="PWU4" s="218"/>
      <c r="PWV4" s="218"/>
      <c r="PWW4" s="218"/>
      <c r="PWX4" s="218"/>
      <c r="PWY4" s="218"/>
      <c r="PWZ4" s="218"/>
      <c r="PXA4" s="218"/>
      <c r="PXB4" s="218"/>
      <c r="PXC4" s="218"/>
      <c r="PXD4" s="218"/>
      <c r="PXE4" s="218"/>
      <c r="PXF4" s="218"/>
      <c r="PXG4" s="218"/>
      <c r="PXH4" s="218"/>
      <c r="PXI4" s="218"/>
      <c r="PXJ4" s="218"/>
      <c r="PXK4" s="218"/>
      <c r="PXL4" s="218"/>
      <c r="PXM4" s="218"/>
      <c r="PXN4" s="218"/>
      <c r="PXO4" s="218"/>
      <c r="PXP4" s="218"/>
      <c r="PXQ4" s="218"/>
      <c r="PXR4" s="218"/>
      <c r="PXS4" s="218"/>
      <c r="PXT4" s="218"/>
      <c r="PXU4" s="218"/>
      <c r="PXV4" s="218"/>
      <c r="PXW4" s="218"/>
      <c r="PXX4" s="218"/>
      <c r="PXY4" s="218"/>
      <c r="PXZ4" s="218"/>
      <c r="PYA4" s="218"/>
      <c r="PYB4" s="218"/>
      <c r="PYC4" s="218"/>
      <c r="PYD4" s="218"/>
      <c r="PYE4" s="218"/>
      <c r="PYF4" s="218"/>
      <c r="PYG4" s="218"/>
      <c r="PYH4" s="218"/>
      <c r="PYI4" s="218"/>
      <c r="PYJ4" s="218"/>
      <c r="PYK4" s="218"/>
      <c r="PYL4" s="218"/>
      <c r="PYM4" s="218"/>
      <c r="PYN4" s="218"/>
      <c r="PYO4" s="218"/>
      <c r="PYP4" s="218"/>
      <c r="PYQ4" s="218"/>
      <c r="PYR4" s="218"/>
      <c r="PYS4" s="218"/>
      <c r="PYT4" s="218"/>
      <c r="PYU4" s="218"/>
      <c r="PYV4" s="218"/>
      <c r="PYW4" s="218"/>
      <c r="PYX4" s="218"/>
      <c r="PYY4" s="218"/>
      <c r="PYZ4" s="218"/>
      <c r="PZA4" s="218"/>
      <c r="PZB4" s="218"/>
      <c r="PZC4" s="218"/>
      <c r="PZD4" s="218"/>
      <c r="PZE4" s="218"/>
      <c r="PZF4" s="218"/>
      <c r="PZG4" s="218"/>
      <c r="PZH4" s="218"/>
      <c r="PZI4" s="218"/>
      <c r="PZJ4" s="218"/>
      <c r="PZK4" s="218"/>
      <c r="PZL4" s="218"/>
      <c r="PZM4" s="218"/>
      <c r="PZN4" s="218"/>
      <c r="PZO4" s="218"/>
      <c r="PZP4" s="218"/>
      <c r="PZQ4" s="218"/>
      <c r="PZR4" s="218"/>
      <c r="PZS4" s="218"/>
      <c r="PZT4" s="218"/>
      <c r="PZU4" s="218"/>
      <c r="PZV4" s="218"/>
      <c r="PZW4" s="218"/>
      <c r="PZX4" s="218"/>
      <c r="PZY4" s="218"/>
      <c r="PZZ4" s="218"/>
      <c r="QAA4" s="218"/>
      <c r="QAB4" s="218"/>
      <c r="QAC4" s="218"/>
      <c r="QAD4" s="218"/>
      <c r="QAE4" s="218"/>
      <c r="QAF4" s="218"/>
      <c r="QAG4" s="218"/>
      <c r="QAH4" s="218"/>
      <c r="QAI4" s="218"/>
      <c r="QAJ4" s="218"/>
      <c r="QAK4" s="218"/>
      <c r="QAL4" s="218"/>
      <c r="QAM4" s="218"/>
      <c r="QAN4" s="218"/>
      <c r="QAO4" s="218"/>
      <c r="QAP4" s="218"/>
      <c r="QAQ4" s="218"/>
      <c r="QAR4" s="218"/>
      <c r="QAS4" s="218"/>
      <c r="QAT4" s="218"/>
      <c r="QAU4" s="218"/>
      <c r="QAV4" s="218"/>
      <c r="QAW4" s="218"/>
      <c r="QAX4" s="218"/>
      <c r="QAY4" s="218"/>
      <c r="QAZ4" s="218"/>
      <c r="QBA4" s="218"/>
      <c r="QBB4" s="218"/>
      <c r="QBC4" s="218"/>
      <c r="QBD4" s="218"/>
      <c r="QBE4" s="218"/>
      <c r="QBF4" s="218"/>
      <c r="QBG4" s="218"/>
      <c r="QBH4" s="218"/>
      <c r="QBI4" s="218"/>
      <c r="QBJ4" s="218"/>
      <c r="QBK4" s="218"/>
      <c r="QBL4" s="218"/>
      <c r="QBM4" s="218"/>
      <c r="QBN4" s="218"/>
      <c r="QBO4" s="218"/>
      <c r="QBP4" s="218"/>
      <c r="QBQ4" s="218"/>
      <c r="QBR4" s="218"/>
      <c r="QBS4" s="218"/>
      <c r="QBT4" s="218"/>
      <c r="QBU4" s="218"/>
      <c r="QBV4" s="218"/>
      <c r="QBW4" s="218"/>
      <c r="QBX4" s="218"/>
      <c r="QBY4" s="218"/>
      <c r="QBZ4" s="218"/>
      <c r="QCA4" s="218"/>
      <c r="QCB4" s="218"/>
      <c r="QCC4" s="218"/>
      <c r="QCD4" s="218"/>
      <c r="QCE4" s="218"/>
      <c r="QCF4" s="218"/>
      <c r="QCG4" s="218"/>
      <c r="QCH4" s="218"/>
      <c r="QCI4" s="218"/>
      <c r="QCJ4" s="218"/>
      <c r="QCK4" s="218"/>
      <c r="QCL4" s="218"/>
      <c r="QCM4" s="218"/>
      <c r="QCN4" s="218"/>
      <c r="QCO4" s="218"/>
      <c r="QCP4" s="218"/>
      <c r="QCQ4" s="218"/>
      <c r="QCR4" s="218"/>
      <c r="QCS4" s="218"/>
      <c r="QCT4" s="218"/>
      <c r="QCU4" s="218"/>
      <c r="QCV4" s="218"/>
      <c r="QCW4" s="218"/>
      <c r="QCX4" s="218"/>
      <c r="QCY4" s="218"/>
      <c r="QCZ4" s="218"/>
      <c r="QDA4" s="218"/>
      <c r="QDB4" s="218"/>
      <c r="QDC4" s="218"/>
      <c r="QDD4" s="218"/>
      <c r="QDE4" s="218"/>
      <c r="QDF4" s="218"/>
      <c r="QDG4" s="218"/>
      <c r="QDH4" s="218"/>
      <c r="QDI4" s="218"/>
      <c r="QDJ4" s="218"/>
      <c r="QDK4" s="218"/>
      <c r="QDL4" s="218"/>
      <c r="QDM4" s="218"/>
      <c r="QDN4" s="218"/>
      <c r="QDO4" s="218"/>
      <c r="QDP4" s="218"/>
      <c r="QDQ4" s="218"/>
      <c r="QDR4" s="218"/>
      <c r="QDS4" s="218"/>
      <c r="QDT4" s="218"/>
      <c r="QDU4" s="218"/>
      <c r="QDV4" s="218"/>
      <c r="QDW4" s="218"/>
      <c r="QDX4" s="218"/>
      <c r="QDY4" s="218"/>
      <c r="QDZ4" s="218"/>
      <c r="QEA4" s="218"/>
      <c r="QEB4" s="218"/>
      <c r="QEC4" s="218"/>
      <c r="QED4" s="218"/>
      <c r="QEE4" s="218"/>
      <c r="QEF4" s="218"/>
      <c r="QEG4" s="218"/>
      <c r="QEH4" s="218"/>
      <c r="QEI4" s="218"/>
      <c r="QEJ4" s="218"/>
      <c r="QEK4" s="218"/>
      <c r="QEL4" s="218"/>
      <c r="QEM4" s="218"/>
      <c r="QEN4" s="218"/>
      <c r="QEO4" s="218"/>
      <c r="QEP4" s="218"/>
      <c r="QEQ4" s="218"/>
      <c r="QER4" s="218"/>
      <c r="QES4" s="218"/>
      <c r="QET4" s="218"/>
      <c r="QEU4" s="218"/>
      <c r="QEV4" s="218"/>
      <c r="QEW4" s="218"/>
      <c r="QEX4" s="218"/>
      <c r="QEY4" s="218"/>
      <c r="QEZ4" s="218"/>
      <c r="QFA4" s="218"/>
      <c r="QFB4" s="218"/>
      <c r="QFC4" s="218"/>
      <c r="QFD4" s="218"/>
      <c r="QFE4" s="218"/>
      <c r="QFF4" s="218"/>
      <c r="QFG4" s="218"/>
      <c r="QFH4" s="218"/>
      <c r="QFI4" s="218"/>
      <c r="QFJ4" s="218"/>
      <c r="QFK4" s="218"/>
      <c r="QFL4" s="218"/>
      <c r="QFM4" s="218"/>
      <c r="QFN4" s="218"/>
      <c r="QFO4" s="218"/>
      <c r="QFP4" s="218"/>
      <c r="QFQ4" s="218"/>
      <c r="QFR4" s="218"/>
      <c r="QFS4" s="218"/>
      <c r="QFT4" s="218"/>
      <c r="QFU4" s="218"/>
      <c r="QFV4" s="218"/>
      <c r="QFW4" s="218"/>
      <c r="QFX4" s="218"/>
      <c r="QFY4" s="218"/>
      <c r="QFZ4" s="218"/>
      <c r="QGA4" s="218"/>
      <c r="QGB4" s="218"/>
      <c r="QGC4" s="218"/>
      <c r="QGD4" s="218"/>
      <c r="QGE4" s="218"/>
      <c r="QGF4" s="218"/>
      <c r="QGG4" s="218"/>
      <c r="QGH4" s="218"/>
      <c r="QGI4" s="218"/>
      <c r="QGJ4" s="218"/>
      <c r="QGK4" s="218"/>
      <c r="QGL4" s="218"/>
      <c r="QGM4" s="218"/>
      <c r="QGN4" s="218"/>
      <c r="QGO4" s="218"/>
      <c r="QGP4" s="218"/>
      <c r="QGQ4" s="218"/>
      <c r="QGR4" s="218"/>
      <c r="QGS4" s="218"/>
      <c r="QGT4" s="218"/>
      <c r="QGU4" s="218"/>
      <c r="QGV4" s="218"/>
      <c r="QGW4" s="218"/>
      <c r="QGX4" s="218"/>
      <c r="QGY4" s="218"/>
      <c r="QGZ4" s="218"/>
      <c r="QHA4" s="218"/>
      <c r="QHB4" s="218"/>
      <c r="QHC4" s="218"/>
      <c r="QHD4" s="218"/>
      <c r="QHE4" s="218"/>
      <c r="QHF4" s="218"/>
      <c r="QHG4" s="218"/>
      <c r="QHH4" s="218"/>
      <c r="QHI4" s="218"/>
      <c r="QHJ4" s="218"/>
      <c r="QHK4" s="218"/>
      <c r="QHL4" s="218"/>
      <c r="QHM4" s="218"/>
      <c r="QHN4" s="218"/>
      <c r="QHO4" s="218"/>
      <c r="QHP4" s="218"/>
      <c r="QHQ4" s="218"/>
      <c r="QHR4" s="218"/>
      <c r="QHS4" s="218"/>
      <c r="QHT4" s="218"/>
      <c r="QHU4" s="218"/>
      <c r="QHV4" s="218"/>
      <c r="QHW4" s="218"/>
      <c r="QHX4" s="218"/>
      <c r="QHY4" s="218"/>
      <c r="QHZ4" s="218"/>
      <c r="QIA4" s="218"/>
      <c r="QIB4" s="218"/>
      <c r="QIC4" s="218"/>
      <c r="QID4" s="218"/>
      <c r="QIE4" s="218"/>
      <c r="QIF4" s="218"/>
      <c r="QIG4" s="218"/>
      <c r="QIH4" s="218"/>
      <c r="QII4" s="218"/>
      <c r="QIJ4" s="218"/>
      <c r="QIK4" s="218"/>
      <c r="QIL4" s="218"/>
      <c r="QIM4" s="218"/>
      <c r="QIN4" s="218"/>
      <c r="QIO4" s="218"/>
      <c r="QIP4" s="218"/>
      <c r="QIQ4" s="218"/>
      <c r="QIR4" s="218"/>
      <c r="QIS4" s="218"/>
      <c r="QIT4" s="218"/>
      <c r="QIU4" s="218"/>
      <c r="QIV4" s="218"/>
      <c r="QIW4" s="218"/>
      <c r="QIX4" s="218"/>
      <c r="QIY4" s="218"/>
      <c r="QIZ4" s="218"/>
      <c r="QJA4" s="218"/>
      <c r="QJB4" s="218"/>
      <c r="QJC4" s="218"/>
      <c r="QJD4" s="218"/>
      <c r="QJE4" s="218"/>
      <c r="QJF4" s="218"/>
      <c r="QJG4" s="218"/>
      <c r="QJH4" s="218"/>
      <c r="QJI4" s="218"/>
      <c r="QJJ4" s="218"/>
      <c r="QJK4" s="218"/>
      <c r="QJL4" s="218"/>
      <c r="QJM4" s="218"/>
      <c r="QJN4" s="218"/>
      <c r="QJO4" s="218"/>
      <c r="QJP4" s="218"/>
      <c r="QJQ4" s="218"/>
      <c r="QJR4" s="218"/>
      <c r="QJS4" s="218"/>
      <c r="QJT4" s="218"/>
      <c r="QJU4" s="218"/>
      <c r="QJV4" s="218"/>
      <c r="QJW4" s="218"/>
      <c r="QJX4" s="218"/>
      <c r="QJY4" s="218"/>
      <c r="QJZ4" s="218"/>
      <c r="QKA4" s="218"/>
      <c r="QKB4" s="218"/>
      <c r="QKC4" s="218"/>
      <c r="QKD4" s="218"/>
      <c r="QKE4" s="218"/>
      <c r="QKF4" s="218"/>
      <c r="QKG4" s="218"/>
      <c r="QKH4" s="218"/>
      <c r="QKI4" s="218"/>
      <c r="QKJ4" s="218"/>
      <c r="QKK4" s="218"/>
      <c r="QKL4" s="218"/>
      <c r="QKM4" s="218"/>
      <c r="QKN4" s="218"/>
      <c r="QKO4" s="218"/>
      <c r="QKP4" s="218"/>
      <c r="QKQ4" s="218"/>
      <c r="QKR4" s="218"/>
      <c r="QKS4" s="218"/>
      <c r="QKT4" s="218"/>
      <c r="QKU4" s="218"/>
      <c r="QKV4" s="218"/>
      <c r="QKW4" s="218"/>
      <c r="QKX4" s="218"/>
      <c r="QKY4" s="218"/>
      <c r="QKZ4" s="218"/>
      <c r="QLA4" s="218"/>
      <c r="QLB4" s="218"/>
      <c r="QLC4" s="218"/>
      <c r="QLD4" s="218"/>
      <c r="QLE4" s="218"/>
      <c r="QLF4" s="218"/>
      <c r="QLG4" s="218"/>
      <c r="QLH4" s="218"/>
      <c r="QLI4" s="218"/>
      <c r="QLJ4" s="218"/>
      <c r="QLK4" s="218"/>
      <c r="QLL4" s="218"/>
      <c r="QLM4" s="218"/>
      <c r="QLN4" s="218"/>
      <c r="QLO4" s="218"/>
      <c r="QLP4" s="218"/>
      <c r="QLQ4" s="218"/>
      <c r="QLR4" s="218"/>
      <c r="QLS4" s="218"/>
      <c r="QLT4" s="218"/>
      <c r="QLU4" s="218"/>
      <c r="QLV4" s="218"/>
      <c r="QLW4" s="218"/>
      <c r="QLX4" s="218"/>
      <c r="QLY4" s="218"/>
      <c r="QLZ4" s="218"/>
      <c r="QMA4" s="218"/>
      <c r="QMB4" s="218"/>
      <c r="QMC4" s="218"/>
      <c r="QMD4" s="218"/>
      <c r="QME4" s="218"/>
      <c r="QMF4" s="218"/>
      <c r="QMG4" s="218"/>
      <c r="QMH4" s="218"/>
      <c r="QMI4" s="218"/>
      <c r="QMJ4" s="218"/>
      <c r="QMK4" s="218"/>
      <c r="QML4" s="218"/>
      <c r="QMM4" s="218"/>
      <c r="QMN4" s="218"/>
      <c r="QMO4" s="218"/>
      <c r="QMP4" s="218"/>
      <c r="QMQ4" s="218"/>
      <c r="QMR4" s="218"/>
      <c r="QMS4" s="218"/>
      <c r="QMT4" s="218"/>
      <c r="QMU4" s="218"/>
      <c r="QMV4" s="218"/>
      <c r="QMW4" s="218"/>
      <c r="QMX4" s="218"/>
      <c r="QMY4" s="218"/>
      <c r="QMZ4" s="218"/>
      <c r="QNA4" s="218"/>
      <c r="QNB4" s="218"/>
      <c r="QNC4" s="218"/>
      <c r="QND4" s="218"/>
      <c r="QNE4" s="218"/>
      <c r="QNF4" s="218"/>
      <c r="QNG4" s="218"/>
      <c r="QNH4" s="218"/>
      <c r="QNI4" s="218"/>
      <c r="QNJ4" s="218"/>
      <c r="QNK4" s="218"/>
      <c r="QNL4" s="218"/>
      <c r="QNM4" s="218"/>
      <c r="QNN4" s="218"/>
      <c r="QNO4" s="218"/>
      <c r="QNP4" s="218"/>
      <c r="QNQ4" s="218"/>
      <c r="QNR4" s="218"/>
      <c r="QNS4" s="218"/>
      <c r="QNT4" s="218"/>
      <c r="QNU4" s="218"/>
      <c r="QNV4" s="218"/>
      <c r="QNW4" s="218"/>
      <c r="QNX4" s="218"/>
      <c r="QNY4" s="218"/>
      <c r="QNZ4" s="218"/>
      <c r="QOA4" s="218"/>
      <c r="QOB4" s="218"/>
      <c r="QOC4" s="218"/>
      <c r="QOD4" s="218"/>
      <c r="QOE4" s="218"/>
      <c r="QOF4" s="218"/>
      <c r="QOG4" s="218"/>
      <c r="QOH4" s="218"/>
      <c r="QOI4" s="218"/>
      <c r="QOJ4" s="218"/>
      <c r="QOK4" s="218"/>
      <c r="QOL4" s="218"/>
      <c r="QOM4" s="218"/>
      <c r="QON4" s="218"/>
      <c r="QOO4" s="218"/>
      <c r="QOP4" s="218"/>
      <c r="QOQ4" s="218"/>
      <c r="QOR4" s="218"/>
      <c r="QOS4" s="218"/>
      <c r="QOT4" s="218"/>
      <c r="QOU4" s="218"/>
      <c r="QOV4" s="218"/>
      <c r="QOW4" s="218"/>
      <c r="QOX4" s="218"/>
      <c r="QOY4" s="218"/>
      <c r="QOZ4" s="218"/>
      <c r="QPA4" s="218"/>
      <c r="QPB4" s="218"/>
      <c r="QPC4" s="218"/>
      <c r="QPD4" s="218"/>
      <c r="QPE4" s="218"/>
      <c r="QPF4" s="218"/>
      <c r="QPG4" s="218"/>
      <c r="QPH4" s="218"/>
      <c r="QPI4" s="218"/>
      <c r="QPJ4" s="218"/>
      <c r="QPK4" s="218"/>
      <c r="QPL4" s="218"/>
      <c r="QPM4" s="218"/>
      <c r="QPN4" s="218"/>
      <c r="QPO4" s="218"/>
      <c r="QPP4" s="218"/>
      <c r="QPQ4" s="218"/>
      <c r="QPR4" s="218"/>
      <c r="QPS4" s="218"/>
      <c r="QPT4" s="218"/>
      <c r="QPU4" s="218"/>
      <c r="QPV4" s="218"/>
      <c r="QPW4" s="218"/>
      <c r="QPX4" s="218"/>
      <c r="QPY4" s="218"/>
      <c r="QPZ4" s="218"/>
      <c r="QQA4" s="218"/>
      <c r="QQB4" s="218"/>
      <c r="QQC4" s="218"/>
      <c r="QQD4" s="218"/>
      <c r="QQE4" s="218"/>
      <c r="QQF4" s="218"/>
      <c r="QQG4" s="218"/>
      <c r="QQH4" s="218"/>
      <c r="QQI4" s="218"/>
      <c r="QQJ4" s="218"/>
      <c r="QQK4" s="218"/>
      <c r="QQL4" s="218"/>
      <c r="QQM4" s="218"/>
      <c r="QQN4" s="218"/>
      <c r="QQO4" s="218"/>
      <c r="QQP4" s="218"/>
      <c r="QQQ4" s="218"/>
      <c r="QQR4" s="218"/>
      <c r="QQS4" s="218"/>
      <c r="QQT4" s="218"/>
      <c r="QQU4" s="218"/>
      <c r="QQV4" s="218"/>
      <c r="QQW4" s="218"/>
      <c r="QQX4" s="218"/>
      <c r="QQY4" s="218"/>
      <c r="QQZ4" s="218"/>
      <c r="QRA4" s="218"/>
      <c r="QRB4" s="218"/>
      <c r="QRC4" s="218"/>
      <c r="QRD4" s="218"/>
      <c r="QRE4" s="218"/>
      <c r="QRF4" s="218"/>
      <c r="QRG4" s="218"/>
      <c r="QRH4" s="218"/>
      <c r="QRI4" s="218"/>
      <c r="QRJ4" s="218"/>
      <c r="QRK4" s="218"/>
      <c r="QRL4" s="218"/>
      <c r="QRM4" s="218"/>
      <c r="QRN4" s="218"/>
      <c r="QRO4" s="218"/>
      <c r="QRP4" s="218"/>
      <c r="QRQ4" s="218"/>
      <c r="QRR4" s="218"/>
      <c r="QRS4" s="218"/>
      <c r="QRT4" s="218"/>
      <c r="QRU4" s="218"/>
      <c r="QRV4" s="218"/>
      <c r="QRW4" s="218"/>
      <c r="QRX4" s="218"/>
      <c r="QRY4" s="218"/>
      <c r="QRZ4" s="218"/>
      <c r="QSA4" s="218"/>
      <c r="QSB4" s="218"/>
      <c r="QSC4" s="218"/>
      <c r="QSD4" s="218"/>
      <c r="QSE4" s="218"/>
      <c r="QSF4" s="218"/>
      <c r="QSG4" s="218"/>
      <c r="QSH4" s="218"/>
      <c r="QSI4" s="218"/>
      <c r="QSJ4" s="218"/>
      <c r="QSK4" s="218"/>
      <c r="QSL4" s="218"/>
      <c r="QSM4" s="218"/>
      <c r="QSN4" s="218"/>
      <c r="QSO4" s="218"/>
      <c r="QSP4" s="218"/>
      <c r="QSQ4" s="218"/>
      <c r="QSR4" s="218"/>
      <c r="QSS4" s="218"/>
      <c r="QST4" s="218"/>
      <c r="QSU4" s="218"/>
      <c r="QSV4" s="218"/>
      <c r="QSW4" s="218"/>
      <c r="QSX4" s="218"/>
      <c r="QSY4" s="218"/>
      <c r="QSZ4" s="218"/>
      <c r="QTA4" s="218"/>
      <c r="QTB4" s="218"/>
      <c r="QTC4" s="218"/>
      <c r="QTD4" s="218"/>
      <c r="QTE4" s="218"/>
      <c r="QTF4" s="218"/>
      <c r="QTG4" s="218"/>
      <c r="QTH4" s="218"/>
      <c r="QTI4" s="218"/>
      <c r="QTJ4" s="218"/>
      <c r="QTK4" s="218"/>
      <c r="QTL4" s="218"/>
      <c r="QTM4" s="218"/>
      <c r="QTN4" s="218"/>
      <c r="QTO4" s="218"/>
      <c r="QTP4" s="218"/>
      <c r="QTQ4" s="218"/>
      <c r="QTR4" s="218"/>
      <c r="QTS4" s="218"/>
      <c r="QTT4" s="218"/>
      <c r="QTU4" s="218"/>
      <c r="QTV4" s="218"/>
      <c r="QTW4" s="218"/>
      <c r="QTX4" s="218"/>
      <c r="QTY4" s="218"/>
      <c r="QTZ4" s="218"/>
      <c r="QUA4" s="218"/>
      <c r="QUB4" s="218"/>
      <c r="QUC4" s="218"/>
      <c r="QUD4" s="218"/>
      <c r="QUE4" s="218"/>
      <c r="QUF4" s="218"/>
      <c r="QUG4" s="218"/>
      <c r="QUH4" s="218"/>
      <c r="QUI4" s="218"/>
      <c r="QUJ4" s="218"/>
      <c r="QUK4" s="218"/>
      <c r="QUL4" s="218"/>
      <c r="QUM4" s="218"/>
      <c r="QUN4" s="218"/>
      <c r="QUO4" s="218"/>
      <c r="QUP4" s="218"/>
      <c r="QUQ4" s="218"/>
      <c r="QUR4" s="218"/>
      <c r="QUS4" s="218"/>
      <c r="QUT4" s="218"/>
      <c r="QUU4" s="218"/>
      <c r="QUV4" s="218"/>
      <c r="QUW4" s="218"/>
      <c r="QUX4" s="218"/>
      <c r="QUY4" s="218"/>
      <c r="QUZ4" s="218"/>
      <c r="QVA4" s="218"/>
      <c r="QVB4" s="218"/>
      <c r="QVC4" s="218"/>
      <c r="QVD4" s="218"/>
      <c r="QVE4" s="218"/>
      <c r="QVF4" s="218"/>
      <c r="QVG4" s="218"/>
      <c r="QVH4" s="218"/>
      <c r="QVI4" s="218"/>
      <c r="QVJ4" s="218"/>
      <c r="QVK4" s="218"/>
      <c r="QVL4" s="218"/>
      <c r="QVM4" s="218"/>
      <c r="QVN4" s="218"/>
      <c r="QVO4" s="218"/>
      <c r="QVP4" s="218"/>
      <c r="QVQ4" s="218"/>
      <c r="QVR4" s="218"/>
      <c r="QVS4" s="218"/>
      <c r="QVT4" s="218"/>
      <c r="QVU4" s="218"/>
      <c r="QVV4" s="218"/>
      <c r="QVW4" s="218"/>
      <c r="QVX4" s="218"/>
      <c r="QVY4" s="218"/>
      <c r="QVZ4" s="218"/>
      <c r="QWA4" s="218"/>
      <c r="QWB4" s="218"/>
      <c r="QWC4" s="218"/>
      <c r="QWD4" s="218"/>
      <c r="QWE4" s="218"/>
      <c r="QWF4" s="218"/>
      <c r="QWG4" s="218"/>
      <c r="QWH4" s="218"/>
      <c r="QWI4" s="218"/>
      <c r="QWJ4" s="218"/>
      <c r="QWK4" s="218"/>
      <c r="QWL4" s="218"/>
      <c r="QWM4" s="218"/>
      <c r="QWN4" s="218"/>
      <c r="QWO4" s="218"/>
      <c r="QWP4" s="218"/>
      <c r="QWQ4" s="218"/>
      <c r="QWR4" s="218"/>
      <c r="QWS4" s="218"/>
      <c r="QWT4" s="218"/>
      <c r="QWU4" s="218"/>
      <c r="QWV4" s="218"/>
      <c r="QWW4" s="218"/>
      <c r="QWX4" s="218"/>
      <c r="QWY4" s="218"/>
      <c r="QWZ4" s="218"/>
      <c r="QXA4" s="218"/>
      <c r="QXB4" s="218"/>
      <c r="QXC4" s="218"/>
      <c r="QXD4" s="218"/>
      <c r="QXE4" s="218"/>
      <c r="QXF4" s="218"/>
      <c r="QXG4" s="218"/>
      <c r="QXH4" s="218"/>
      <c r="QXI4" s="218"/>
      <c r="QXJ4" s="218"/>
      <c r="QXK4" s="218"/>
      <c r="QXL4" s="218"/>
      <c r="QXM4" s="218"/>
      <c r="QXN4" s="218"/>
      <c r="QXO4" s="218"/>
      <c r="QXP4" s="218"/>
      <c r="QXQ4" s="218"/>
      <c r="QXR4" s="218"/>
      <c r="QXS4" s="218"/>
      <c r="QXT4" s="218"/>
      <c r="QXU4" s="218"/>
      <c r="QXV4" s="218"/>
      <c r="QXW4" s="218"/>
      <c r="QXX4" s="218"/>
      <c r="QXY4" s="218"/>
      <c r="QXZ4" s="218"/>
      <c r="QYA4" s="218"/>
      <c r="QYB4" s="218"/>
      <c r="QYC4" s="218"/>
      <c r="QYD4" s="218"/>
      <c r="QYE4" s="218"/>
      <c r="QYF4" s="218"/>
      <c r="QYG4" s="218"/>
      <c r="QYH4" s="218"/>
      <c r="QYI4" s="218"/>
      <c r="QYJ4" s="218"/>
      <c r="QYK4" s="218"/>
      <c r="QYL4" s="218"/>
      <c r="QYM4" s="218"/>
      <c r="QYN4" s="218"/>
      <c r="QYO4" s="218"/>
      <c r="QYP4" s="218"/>
      <c r="QYQ4" s="218"/>
      <c r="QYR4" s="218"/>
      <c r="QYS4" s="218"/>
      <c r="QYT4" s="218"/>
      <c r="QYU4" s="218"/>
      <c r="QYV4" s="218"/>
      <c r="QYW4" s="218"/>
      <c r="QYX4" s="218"/>
      <c r="QYY4" s="218"/>
      <c r="QYZ4" s="218"/>
      <c r="QZA4" s="218"/>
      <c r="QZB4" s="218"/>
      <c r="QZC4" s="218"/>
      <c r="QZD4" s="218"/>
      <c r="QZE4" s="218"/>
      <c r="QZF4" s="218"/>
      <c r="QZG4" s="218"/>
      <c r="QZH4" s="218"/>
      <c r="QZI4" s="218"/>
      <c r="QZJ4" s="218"/>
      <c r="QZK4" s="218"/>
      <c r="QZL4" s="218"/>
      <c r="QZM4" s="218"/>
      <c r="QZN4" s="218"/>
      <c r="QZO4" s="218"/>
      <c r="QZP4" s="218"/>
      <c r="QZQ4" s="218"/>
      <c r="QZR4" s="218"/>
      <c r="QZS4" s="218"/>
      <c r="QZT4" s="218"/>
      <c r="QZU4" s="218"/>
      <c r="QZV4" s="218"/>
      <c r="QZW4" s="218"/>
      <c r="QZX4" s="218"/>
      <c r="QZY4" s="218"/>
      <c r="QZZ4" s="218"/>
      <c r="RAA4" s="218"/>
      <c r="RAB4" s="218"/>
      <c r="RAC4" s="218"/>
      <c r="RAD4" s="218"/>
      <c r="RAE4" s="218"/>
      <c r="RAF4" s="218"/>
      <c r="RAG4" s="218"/>
      <c r="RAH4" s="218"/>
      <c r="RAI4" s="218"/>
      <c r="RAJ4" s="218"/>
      <c r="RAK4" s="218"/>
      <c r="RAL4" s="218"/>
      <c r="RAM4" s="218"/>
      <c r="RAN4" s="218"/>
      <c r="RAO4" s="218"/>
      <c r="RAP4" s="218"/>
      <c r="RAQ4" s="218"/>
      <c r="RAR4" s="218"/>
      <c r="RAS4" s="218"/>
      <c r="RAT4" s="218"/>
      <c r="RAU4" s="218"/>
      <c r="RAV4" s="218"/>
      <c r="RAW4" s="218"/>
      <c r="RAX4" s="218"/>
      <c r="RAY4" s="218"/>
      <c r="RAZ4" s="218"/>
      <c r="RBA4" s="218"/>
      <c r="RBB4" s="218"/>
      <c r="RBC4" s="218"/>
      <c r="RBD4" s="218"/>
      <c r="RBE4" s="218"/>
      <c r="RBF4" s="218"/>
      <c r="RBG4" s="218"/>
      <c r="RBH4" s="218"/>
      <c r="RBI4" s="218"/>
      <c r="RBJ4" s="218"/>
      <c r="RBK4" s="218"/>
      <c r="RBL4" s="218"/>
      <c r="RBM4" s="218"/>
      <c r="RBN4" s="218"/>
      <c r="RBO4" s="218"/>
      <c r="RBP4" s="218"/>
      <c r="RBQ4" s="218"/>
      <c r="RBR4" s="218"/>
      <c r="RBS4" s="218"/>
      <c r="RBT4" s="218"/>
      <c r="RBU4" s="218"/>
      <c r="RBV4" s="218"/>
      <c r="RBW4" s="218"/>
      <c r="RBX4" s="218"/>
      <c r="RBY4" s="218"/>
      <c r="RBZ4" s="218"/>
      <c r="RCA4" s="218"/>
      <c r="RCB4" s="218"/>
      <c r="RCC4" s="218"/>
      <c r="RCD4" s="218"/>
      <c r="RCE4" s="218"/>
      <c r="RCF4" s="218"/>
      <c r="RCG4" s="218"/>
      <c r="RCH4" s="218"/>
      <c r="RCI4" s="218"/>
      <c r="RCJ4" s="218"/>
      <c r="RCK4" s="218"/>
      <c r="RCL4" s="218"/>
      <c r="RCM4" s="218"/>
      <c r="RCN4" s="218"/>
      <c r="RCO4" s="218"/>
      <c r="RCP4" s="218"/>
      <c r="RCQ4" s="218"/>
      <c r="RCR4" s="218"/>
      <c r="RCS4" s="218"/>
      <c r="RCT4" s="218"/>
      <c r="RCU4" s="218"/>
      <c r="RCV4" s="218"/>
      <c r="RCW4" s="218"/>
      <c r="RCX4" s="218"/>
      <c r="RCY4" s="218"/>
      <c r="RCZ4" s="218"/>
      <c r="RDA4" s="218"/>
      <c r="RDB4" s="218"/>
      <c r="RDC4" s="218"/>
      <c r="RDD4" s="218"/>
      <c r="RDE4" s="218"/>
      <c r="RDF4" s="218"/>
      <c r="RDG4" s="218"/>
      <c r="RDH4" s="218"/>
      <c r="RDI4" s="218"/>
      <c r="RDJ4" s="218"/>
      <c r="RDK4" s="218"/>
      <c r="RDL4" s="218"/>
      <c r="RDM4" s="218"/>
      <c r="RDN4" s="218"/>
      <c r="RDO4" s="218"/>
      <c r="RDP4" s="218"/>
      <c r="RDQ4" s="218"/>
      <c r="RDR4" s="218"/>
      <c r="RDS4" s="218"/>
      <c r="RDT4" s="218"/>
      <c r="RDU4" s="218"/>
      <c r="RDV4" s="218"/>
      <c r="RDW4" s="218"/>
      <c r="RDX4" s="218"/>
      <c r="RDY4" s="218"/>
      <c r="RDZ4" s="218"/>
      <c r="REA4" s="218"/>
      <c r="REB4" s="218"/>
      <c r="REC4" s="218"/>
      <c r="RED4" s="218"/>
      <c r="REE4" s="218"/>
      <c r="REF4" s="218"/>
      <c r="REG4" s="218"/>
      <c r="REH4" s="218"/>
      <c r="REI4" s="218"/>
      <c r="REJ4" s="218"/>
      <c r="REK4" s="218"/>
      <c r="REL4" s="218"/>
      <c r="REM4" s="218"/>
      <c r="REN4" s="218"/>
      <c r="REO4" s="218"/>
      <c r="REP4" s="218"/>
      <c r="REQ4" s="218"/>
      <c r="RER4" s="218"/>
      <c r="RES4" s="218"/>
      <c r="RET4" s="218"/>
      <c r="REU4" s="218"/>
      <c r="REV4" s="218"/>
      <c r="REW4" s="218"/>
      <c r="REX4" s="218"/>
      <c r="REY4" s="218"/>
      <c r="REZ4" s="218"/>
      <c r="RFA4" s="218"/>
      <c r="RFB4" s="218"/>
      <c r="RFC4" s="218"/>
      <c r="RFD4" s="218"/>
      <c r="RFE4" s="218"/>
      <c r="RFF4" s="218"/>
      <c r="RFG4" s="218"/>
      <c r="RFH4" s="218"/>
      <c r="RFI4" s="218"/>
      <c r="RFJ4" s="218"/>
      <c r="RFK4" s="218"/>
      <c r="RFL4" s="218"/>
      <c r="RFM4" s="218"/>
      <c r="RFN4" s="218"/>
      <c r="RFO4" s="218"/>
      <c r="RFP4" s="218"/>
      <c r="RFQ4" s="218"/>
      <c r="RFR4" s="218"/>
      <c r="RFS4" s="218"/>
      <c r="RFT4" s="218"/>
      <c r="RFU4" s="218"/>
      <c r="RFV4" s="218"/>
      <c r="RFW4" s="218"/>
      <c r="RFX4" s="218"/>
      <c r="RFY4" s="218"/>
      <c r="RFZ4" s="218"/>
      <c r="RGA4" s="218"/>
      <c r="RGB4" s="218"/>
      <c r="RGC4" s="218"/>
      <c r="RGD4" s="218"/>
      <c r="RGE4" s="218"/>
      <c r="RGF4" s="218"/>
      <c r="RGG4" s="218"/>
      <c r="RGH4" s="218"/>
      <c r="RGI4" s="218"/>
      <c r="RGJ4" s="218"/>
      <c r="RGK4" s="218"/>
      <c r="RGL4" s="218"/>
      <c r="RGM4" s="218"/>
      <c r="RGN4" s="218"/>
      <c r="RGO4" s="218"/>
      <c r="RGP4" s="218"/>
      <c r="RGQ4" s="218"/>
      <c r="RGR4" s="218"/>
      <c r="RGS4" s="218"/>
      <c r="RGT4" s="218"/>
      <c r="RGU4" s="218"/>
      <c r="RGV4" s="218"/>
      <c r="RGW4" s="218"/>
      <c r="RGX4" s="218"/>
      <c r="RGY4" s="218"/>
      <c r="RGZ4" s="218"/>
      <c r="RHA4" s="218"/>
      <c r="RHB4" s="218"/>
      <c r="RHC4" s="218"/>
      <c r="RHD4" s="218"/>
      <c r="RHE4" s="218"/>
      <c r="RHF4" s="218"/>
      <c r="RHG4" s="218"/>
      <c r="RHH4" s="218"/>
      <c r="RHI4" s="218"/>
      <c r="RHJ4" s="218"/>
      <c r="RHK4" s="218"/>
      <c r="RHL4" s="218"/>
      <c r="RHM4" s="218"/>
      <c r="RHN4" s="218"/>
      <c r="RHO4" s="218"/>
      <c r="RHP4" s="218"/>
      <c r="RHQ4" s="218"/>
      <c r="RHR4" s="218"/>
      <c r="RHS4" s="218"/>
      <c r="RHT4" s="218"/>
      <c r="RHU4" s="218"/>
      <c r="RHV4" s="218"/>
      <c r="RHW4" s="218"/>
      <c r="RHX4" s="218"/>
      <c r="RHY4" s="218"/>
      <c r="RHZ4" s="218"/>
      <c r="RIA4" s="218"/>
      <c r="RIB4" s="218"/>
      <c r="RIC4" s="218"/>
      <c r="RID4" s="218"/>
      <c r="RIE4" s="218"/>
      <c r="RIF4" s="218"/>
      <c r="RIG4" s="218"/>
      <c r="RIH4" s="218"/>
      <c r="RII4" s="218"/>
      <c r="RIJ4" s="218"/>
      <c r="RIK4" s="218"/>
      <c r="RIL4" s="218"/>
      <c r="RIM4" s="218"/>
      <c r="RIN4" s="218"/>
      <c r="RIO4" s="218"/>
      <c r="RIP4" s="218"/>
      <c r="RIQ4" s="218"/>
      <c r="RIR4" s="218"/>
      <c r="RIS4" s="218"/>
      <c r="RIT4" s="218"/>
      <c r="RIU4" s="218"/>
      <c r="RIV4" s="218"/>
      <c r="RIW4" s="218"/>
      <c r="RIX4" s="218"/>
      <c r="RIY4" s="218"/>
      <c r="RIZ4" s="218"/>
      <c r="RJA4" s="218"/>
      <c r="RJB4" s="218"/>
      <c r="RJC4" s="218"/>
      <c r="RJD4" s="218"/>
      <c r="RJE4" s="218"/>
      <c r="RJF4" s="218"/>
      <c r="RJG4" s="218"/>
      <c r="RJH4" s="218"/>
      <c r="RJI4" s="218"/>
      <c r="RJJ4" s="218"/>
      <c r="RJK4" s="218"/>
      <c r="RJL4" s="218"/>
      <c r="RJM4" s="218"/>
      <c r="RJN4" s="218"/>
      <c r="RJO4" s="218"/>
      <c r="RJP4" s="218"/>
      <c r="RJQ4" s="218"/>
      <c r="RJR4" s="218"/>
      <c r="RJS4" s="218"/>
      <c r="RJT4" s="218"/>
      <c r="RJU4" s="218"/>
      <c r="RJV4" s="218"/>
      <c r="RJW4" s="218"/>
      <c r="RJX4" s="218"/>
      <c r="RJY4" s="218"/>
      <c r="RJZ4" s="218"/>
      <c r="RKA4" s="218"/>
      <c r="RKB4" s="218"/>
      <c r="RKC4" s="218"/>
      <c r="RKD4" s="218"/>
      <c r="RKE4" s="218"/>
      <c r="RKF4" s="218"/>
      <c r="RKG4" s="218"/>
      <c r="RKH4" s="218"/>
      <c r="RKI4" s="218"/>
      <c r="RKJ4" s="218"/>
      <c r="RKK4" s="218"/>
      <c r="RKL4" s="218"/>
      <c r="RKM4" s="218"/>
      <c r="RKN4" s="218"/>
      <c r="RKO4" s="218"/>
      <c r="RKP4" s="218"/>
      <c r="RKQ4" s="218"/>
      <c r="RKR4" s="218"/>
      <c r="RKS4" s="218"/>
      <c r="RKT4" s="218"/>
      <c r="RKU4" s="218"/>
      <c r="RKV4" s="218"/>
      <c r="RKW4" s="218"/>
      <c r="RKX4" s="218"/>
      <c r="RKY4" s="218"/>
      <c r="RKZ4" s="218"/>
      <c r="RLA4" s="218"/>
      <c r="RLB4" s="218"/>
      <c r="RLC4" s="218"/>
      <c r="RLD4" s="218"/>
      <c r="RLE4" s="218"/>
      <c r="RLF4" s="218"/>
      <c r="RLG4" s="218"/>
      <c r="RLH4" s="218"/>
      <c r="RLI4" s="218"/>
      <c r="RLJ4" s="218"/>
      <c r="RLK4" s="218"/>
      <c r="RLL4" s="218"/>
      <c r="RLM4" s="218"/>
      <c r="RLN4" s="218"/>
      <c r="RLO4" s="218"/>
      <c r="RLP4" s="218"/>
      <c r="RLQ4" s="218"/>
      <c r="RLR4" s="218"/>
      <c r="RLS4" s="218"/>
      <c r="RLT4" s="218"/>
      <c r="RLU4" s="218"/>
      <c r="RLV4" s="218"/>
      <c r="RLW4" s="218"/>
      <c r="RLX4" s="218"/>
      <c r="RLY4" s="218"/>
      <c r="RLZ4" s="218"/>
      <c r="RMA4" s="218"/>
      <c r="RMB4" s="218"/>
      <c r="RMC4" s="218"/>
      <c r="RMD4" s="218"/>
      <c r="RME4" s="218"/>
      <c r="RMF4" s="218"/>
      <c r="RMG4" s="218"/>
      <c r="RMH4" s="218"/>
      <c r="RMI4" s="218"/>
      <c r="RMJ4" s="218"/>
      <c r="RMK4" s="218"/>
      <c r="RML4" s="218"/>
      <c r="RMM4" s="218"/>
      <c r="RMN4" s="218"/>
      <c r="RMO4" s="218"/>
      <c r="RMP4" s="218"/>
      <c r="RMQ4" s="218"/>
      <c r="RMR4" s="218"/>
      <c r="RMS4" s="218"/>
      <c r="RMT4" s="218"/>
      <c r="RMU4" s="218"/>
      <c r="RMV4" s="218"/>
      <c r="RMW4" s="218"/>
      <c r="RMX4" s="218"/>
      <c r="RMY4" s="218"/>
      <c r="RMZ4" s="218"/>
      <c r="RNA4" s="218"/>
      <c r="RNB4" s="218"/>
      <c r="RNC4" s="218"/>
      <c r="RND4" s="218"/>
      <c r="RNE4" s="218"/>
      <c r="RNF4" s="218"/>
      <c r="RNG4" s="218"/>
      <c r="RNH4" s="218"/>
      <c r="RNI4" s="218"/>
      <c r="RNJ4" s="218"/>
      <c r="RNK4" s="218"/>
      <c r="RNL4" s="218"/>
      <c r="RNM4" s="218"/>
      <c r="RNN4" s="218"/>
      <c r="RNO4" s="218"/>
      <c r="RNP4" s="218"/>
      <c r="RNQ4" s="218"/>
      <c r="RNR4" s="218"/>
      <c r="RNS4" s="218"/>
      <c r="RNT4" s="218"/>
      <c r="RNU4" s="218"/>
      <c r="RNV4" s="218"/>
      <c r="RNW4" s="218"/>
      <c r="RNX4" s="218"/>
      <c r="RNY4" s="218"/>
      <c r="RNZ4" s="218"/>
      <c r="ROA4" s="218"/>
      <c r="ROB4" s="218"/>
      <c r="ROC4" s="218"/>
      <c r="ROD4" s="218"/>
      <c r="ROE4" s="218"/>
      <c r="ROF4" s="218"/>
      <c r="ROG4" s="218"/>
      <c r="ROH4" s="218"/>
      <c r="ROI4" s="218"/>
      <c r="ROJ4" s="218"/>
      <c r="ROK4" s="218"/>
      <c r="ROL4" s="218"/>
      <c r="ROM4" s="218"/>
      <c r="RON4" s="218"/>
      <c r="ROO4" s="218"/>
      <c r="ROP4" s="218"/>
      <c r="ROQ4" s="218"/>
      <c r="ROR4" s="218"/>
      <c r="ROS4" s="218"/>
      <c r="ROT4" s="218"/>
      <c r="ROU4" s="218"/>
      <c r="ROV4" s="218"/>
      <c r="ROW4" s="218"/>
      <c r="ROX4" s="218"/>
      <c r="ROY4" s="218"/>
      <c r="ROZ4" s="218"/>
      <c r="RPA4" s="218"/>
      <c r="RPB4" s="218"/>
      <c r="RPC4" s="218"/>
      <c r="RPD4" s="218"/>
      <c r="RPE4" s="218"/>
      <c r="RPF4" s="218"/>
      <c r="RPG4" s="218"/>
      <c r="RPH4" s="218"/>
      <c r="RPI4" s="218"/>
      <c r="RPJ4" s="218"/>
      <c r="RPK4" s="218"/>
      <c r="RPL4" s="218"/>
      <c r="RPM4" s="218"/>
      <c r="RPN4" s="218"/>
      <c r="RPO4" s="218"/>
      <c r="RPP4" s="218"/>
      <c r="RPQ4" s="218"/>
      <c r="RPR4" s="218"/>
      <c r="RPS4" s="218"/>
      <c r="RPT4" s="218"/>
      <c r="RPU4" s="218"/>
      <c r="RPV4" s="218"/>
      <c r="RPW4" s="218"/>
      <c r="RPX4" s="218"/>
      <c r="RPY4" s="218"/>
      <c r="RPZ4" s="218"/>
      <c r="RQA4" s="218"/>
      <c r="RQB4" s="218"/>
      <c r="RQC4" s="218"/>
      <c r="RQD4" s="218"/>
      <c r="RQE4" s="218"/>
      <c r="RQF4" s="218"/>
      <c r="RQG4" s="218"/>
      <c r="RQH4" s="218"/>
      <c r="RQI4" s="218"/>
      <c r="RQJ4" s="218"/>
      <c r="RQK4" s="218"/>
      <c r="RQL4" s="218"/>
      <c r="RQM4" s="218"/>
      <c r="RQN4" s="218"/>
      <c r="RQO4" s="218"/>
      <c r="RQP4" s="218"/>
      <c r="RQQ4" s="218"/>
      <c r="RQR4" s="218"/>
      <c r="RQS4" s="218"/>
      <c r="RQT4" s="218"/>
      <c r="RQU4" s="218"/>
      <c r="RQV4" s="218"/>
      <c r="RQW4" s="218"/>
      <c r="RQX4" s="218"/>
      <c r="RQY4" s="218"/>
      <c r="RQZ4" s="218"/>
      <c r="RRA4" s="218"/>
      <c r="RRB4" s="218"/>
      <c r="RRC4" s="218"/>
      <c r="RRD4" s="218"/>
      <c r="RRE4" s="218"/>
      <c r="RRF4" s="218"/>
      <c r="RRG4" s="218"/>
      <c r="RRH4" s="218"/>
      <c r="RRI4" s="218"/>
      <c r="RRJ4" s="218"/>
      <c r="RRK4" s="218"/>
      <c r="RRL4" s="218"/>
      <c r="RRM4" s="218"/>
      <c r="RRN4" s="218"/>
      <c r="RRO4" s="218"/>
      <c r="RRP4" s="218"/>
      <c r="RRQ4" s="218"/>
      <c r="RRR4" s="218"/>
      <c r="RRS4" s="218"/>
      <c r="RRT4" s="218"/>
      <c r="RRU4" s="218"/>
      <c r="RRV4" s="218"/>
      <c r="RRW4" s="218"/>
      <c r="RRX4" s="218"/>
      <c r="RRY4" s="218"/>
      <c r="RRZ4" s="218"/>
      <c r="RSA4" s="218"/>
      <c r="RSB4" s="218"/>
      <c r="RSC4" s="218"/>
      <c r="RSD4" s="218"/>
      <c r="RSE4" s="218"/>
      <c r="RSF4" s="218"/>
      <c r="RSG4" s="218"/>
      <c r="RSH4" s="218"/>
      <c r="RSI4" s="218"/>
      <c r="RSJ4" s="218"/>
      <c r="RSK4" s="218"/>
      <c r="RSL4" s="218"/>
      <c r="RSM4" s="218"/>
      <c r="RSN4" s="218"/>
      <c r="RSO4" s="218"/>
      <c r="RSP4" s="218"/>
      <c r="RSQ4" s="218"/>
      <c r="RSR4" s="218"/>
      <c r="RSS4" s="218"/>
      <c r="RST4" s="218"/>
      <c r="RSU4" s="218"/>
      <c r="RSV4" s="218"/>
      <c r="RSW4" s="218"/>
      <c r="RSX4" s="218"/>
      <c r="RSY4" s="218"/>
      <c r="RSZ4" s="218"/>
      <c r="RTA4" s="218"/>
      <c r="RTB4" s="218"/>
      <c r="RTC4" s="218"/>
      <c r="RTD4" s="218"/>
      <c r="RTE4" s="218"/>
      <c r="RTF4" s="218"/>
      <c r="RTG4" s="218"/>
      <c r="RTH4" s="218"/>
      <c r="RTI4" s="218"/>
      <c r="RTJ4" s="218"/>
      <c r="RTK4" s="218"/>
      <c r="RTL4" s="218"/>
      <c r="RTM4" s="218"/>
      <c r="RTN4" s="218"/>
      <c r="RTO4" s="218"/>
      <c r="RTP4" s="218"/>
      <c r="RTQ4" s="218"/>
      <c r="RTR4" s="218"/>
      <c r="RTS4" s="218"/>
      <c r="RTT4" s="218"/>
      <c r="RTU4" s="218"/>
      <c r="RTV4" s="218"/>
      <c r="RTW4" s="218"/>
      <c r="RTX4" s="218"/>
      <c r="RTY4" s="218"/>
      <c r="RTZ4" s="218"/>
      <c r="RUA4" s="218"/>
      <c r="RUB4" s="218"/>
      <c r="RUC4" s="218"/>
      <c r="RUD4" s="218"/>
      <c r="RUE4" s="218"/>
      <c r="RUF4" s="218"/>
      <c r="RUG4" s="218"/>
      <c r="RUH4" s="218"/>
      <c r="RUI4" s="218"/>
      <c r="RUJ4" s="218"/>
      <c r="RUK4" s="218"/>
      <c r="RUL4" s="218"/>
      <c r="RUM4" s="218"/>
      <c r="RUN4" s="218"/>
      <c r="RUO4" s="218"/>
      <c r="RUP4" s="218"/>
      <c r="RUQ4" s="218"/>
      <c r="RUR4" s="218"/>
      <c r="RUS4" s="218"/>
      <c r="RUT4" s="218"/>
      <c r="RUU4" s="218"/>
      <c r="RUV4" s="218"/>
      <c r="RUW4" s="218"/>
      <c r="RUX4" s="218"/>
      <c r="RUY4" s="218"/>
      <c r="RUZ4" s="218"/>
      <c r="RVA4" s="218"/>
      <c r="RVB4" s="218"/>
      <c r="RVC4" s="218"/>
      <c r="RVD4" s="218"/>
      <c r="RVE4" s="218"/>
      <c r="RVF4" s="218"/>
      <c r="RVG4" s="218"/>
      <c r="RVH4" s="218"/>
      <c r="RVI4" s="218"/>
      <c r="RVJ4" s="218"/>
      <c r="RVK4" s="218"/>
      <c r="RVL4" s="218"/>
      <c r="RVM4" s="218"/>
      <c r="RVN4" s="218"/>
      <c r="RVO4" s="218"/>
      <c r="RVP4" s="218"/>
      <c r="RVQ4" s="218"/>
      <c r="RVR4" s="218"/>
      <c r="RVS4" s="218"/>
      <c r="RVT4" s="218"/>
      <c r="RVU4" s="218"/>
      <c r="RVV4" s="218"/>
      <c r="RVW4" s="218"/>
      <c r="RVX4" s="218"/>
      <c r="RVY4" s="218"/>
      <c r="RVZ4" s="218"/>
      <c r="RWA4" s="218"/>
      <c r="RWB4" s="218"/>
      <c r="RWC4" s="218"/>
      <c r="RWD4" s="218"/>
      <c r="RWE4" s="218"/>
      <c r="RWF4" s="218"/>
      <c r="RWG4" s="218"/>
      <c r="RWH4" s="218"/>
      <c r="RWI4" s="218"/>
      <c r="RWJ4" s="218"/>
      <c r="RWK4" s="218"/>
      <c r="RWL4" s="218"/>
      <c r="RWM4" s="218"/>
      <c r="RWN4" s="218"/>
      <c r="RWO4" s="218"/>
      <c r="RWP4" s="218"/>
      <c r="RWQ4" s="218"/>
      <c r="RWR4" s="218"/>
      <c r="RWS4" s="218"/>
      <c r="RWT4" s="218"/>
      <c r="RWU4" s="218"/>
      <c r="RWV4" s="218"/>
      <c r="RWW4" s="218"/>
      <c r="RWX4" s="218"/>
      <c r="RWY4" s="218"/>
      <c r="RWZ4" s="218"/>
      <c r="RXA4" s="218"/>
      <c r="RXB4" s="218"/>
      <c r="RXC4" s="218"/>
      <c r="RXD4" s="218"/>
      <c r="RXE4" s="218"/>
      <c r="RXF4" s="218"/>
      <c r="RXG4" s="218"/>
      <c r="RXH4" s="218"/>
      <c r="RXI4" s="218"/>
      <c r="RXJ4" s="218"/>
      <c r="RXK4" s="218"/>
      <c r="RXL4" s="218"/>
      <c r="RXM4" s="218"/>
      <c r="RXN4" s="218"/>
      <c r="RXO4" s="218"/>
      <c r="RXP4" s="218"/>
      <c r="RXQ4" s="218"/>
      <c r="RXR4" s="218"/>
      <c r="RXS4" s="218"/>
      <c r="RXT4" s="218"/>
      <c r="RXU4" s="218"/>
      <c r="RXV4" s="218"/>
      <c r="RXW4" s="218"/>
      <c r="RXX4" s="218"/>
      <c r="RXY4" s="218"/>
      <c r="RXZ4" s="218"/>
      <c r="RYA4" s="218"/>
      <c r="RYB4" s="218"/>
      <c r="RYC4" s="218"/>
      <c r="RYD4" s="218"/>
      <c r="RYE4" s="218"/>
      <c r="RYF4" s="218"/>
      <c r="RYG4" s="218"/>
      <c r="RYH4" s="218"/>
      <c r="RYI4" s="218"/>
      <c r="RYJ4" s="218"/>
      <c r="RYK4" s="218"/>
      <c r="RYL4" s="218"/>
      <c r="RYM4" s="218"/>
      <c r="RYN4" s="218"/>
      <c r="RYO4" s="218"/>
      <c r="RYP4" s="218"/>
      <c r="RYQ4" s="218"/>
      <c r="RYR4" s="218"/>
      <c r="RYS4" s="218"/>
      <c r="RYT4" s="218"/>
      <c r="RYU4" s="218"/>
      <c r="RYV4" s="218"/>
      <c r="RYW4" s="218"/>
      <c r="RYX4" s="218"/>
      <c r="RYY4" s="218"/>
      <c r="RYZ4" s="218"/>
      <c r="RZA4" s="218"/>
      <c r="RZB4" s="218"/>
      <c r="RZC4" s="218"/>
      <c r="RZD4" s="218"/>
      <c r="RZE4" s="218"/>
      <c r="RZF4" s="218"/>
      <c r="RZG4" s="218"/>
      <c r="RZH4" s="218"/>
      <c r="RZI4" s="218"/>
      <c r="RZJ4" s="218"/>
      <c r="RZK4" s="218"/>
      <c r="RZL4" s="218"/>
      <c r="RZM4" s="218"/>
      <c r="RZN4" s="218"/>
      <c r="RZO4" s="218"/>
      <c r="RZP4" s="218"/>
      <c r="RZQ4" s="218"/>
      <c r="RZR4" s="218"/>
      <c r="RZS4" s="218"/>
      <c r="RZT4" s="218"/>
      <c r="RZU4" s="218"/>
      <c r="RZV4" s="218"/>
      <c r="RZW4" s="218"/>
      <c r="RZX4" s="218"/>
      <c r="RZY4" s="218"/>
      <c r="RZZ4" s="218"/>
      <c r="SAA4" s="218"/>
      <c r="SAB4" s="218"/>
      <c r="SAC4" s="218"/>
      <c r="SAD4" s="218"/>
      <c r="SAE4" s="218"/>
      <c r="SAF4" s="218"/>
      <c r="SAG4" s="218"/>
      <c r="SAH4" s="218"/>
      <c r="SAI4" s="218"/>
      <c r="SAJ4" s="218"/>
      <c r="SAK4" s="218"/>
      <c r="SAL4" s="218"/>
      <c r="SAM4" s="218"/>
      <c r="SAN4" s="218"/>
      <c r="SAO4" s="218"/>
      <c r="SAP4" s="218"/>
      <c r="SAQ4" s="218"/>
      <c r="SAR4" s="218"/>
      <c r="SAS4" s="218"/>
      <c r="SAT4" s="218"/>
      <c r="SAU4" s="218"/>
      <c r="SAV4" s="218"/>
      <c r="SAW4" s="218"/>
      <c r="SAX4" s="218"/>
      <c r="SAY4" s="218"/>
      <c r="SAZ4" s="218"/>
      <c r="SBA4" s="218"/>
      <c r="SBB4" s="218"/>
      <c r="SBC4" s="218"/>
      <c r="SBD4" s="218"/>
      <c r="SBE4" s="218"/>
      <c r="SBF4" s="218"/>
      <c r="SBG4" s="218"/>
      <c r="SBH4" s="218"/>
      <c r="SBI4" s="218"/>
      <c r="SBJ4" s="218"/>
      <c r="SBK4" s="218"/>
      <c r="SBL4" s="218"/>
      <c r="SBM4" s="218"/>
      <c r="SBN4" s="218"/>
      <c r="SBO4" s="218"/>
      <c r="SBP4" s="218"/>
      <c r="SBQ4" s="218"/>
      <c r="SBR4" s="218"/>
      <c r="SBS4" s="218"/>
      <c r="SBT4" s="218"/>
      <c r="SBU4" s="218"/>
      <c r="SBV4" s="218"/>
      <c r="SBW4" s="218"/>
      <c r="SBX4" s="218"/>
      <c r="SBY4" s="218"/>
      <c r="SBZ4" s="218"/>
      <c r="SCA4" s="218"/>
      <c r="SCB4" s="218"/>
      <c r="SCC4" s="218"/>
      <c r="SCD4" s="218"/>
      <c r="SCE4" s="218"/>
      <c r="SCF4" s="218"/>
      <c r="SCG4" s="218"/>
      <c r="SCH4" s="218"/>
      <c r="SCI4" s="218"/>
      <c r="SCJ4" s="218"/>
      <c r="SCK4" s="218"/>
      <c r="SCL4" s="218"/>
      <c r="SCM4" s="218"/>
      <c r="SCN4" s="218"/>
      <c r="SCO4" s="218"/>
      <c r="SCP4" s="218"/>
      <c r="SCQ4" s="218"/>
      <c r="SCR4" s="218"/>
      <c r="SCS4" s="218"/>
      <c r="SCT4" s="218"/>
      <c r="SCU4" s="218"/>
      <c r="SCV4" s="218"/>
      <c r="SCW4" s="218"/>
      <c r="SCX4" s="218"/>
      <c r="SCY4" s="218"/>
      <c r="SCZ4" s="218"/>
      <c r="SDA4" s="218"/>
      <c r="SDB4" s="218"/>
      <c r="SDC4" s="218"/>
      <c r="SDD4" s="218"/>
      <c r="SDE4" s="218"/>
      <c r="SDF4" s="218"/>
      <c r="SDG4" s="218"/>
      <c r="SDH4" s="218"/>
      <c r="SDI4" s="218"/>
      <c r="SDJ4" s="218"/>
      <c r="SDK4" s="218"/>
      <c r="SDL4" s="218"/>
      <c r="SDM4" s="218"/>
      <c r="SDN4" s="218"/>
      <c r="SDO4" s="218"/>
      <c r="SDP4" s="218"/>
      <c r="SDQ4" s="218"/>
      <c r="SDR4" s="218"/>
      <c r="SDS4" s="218"/>
      <c r="SDT4" s="218"/>
      <c r="SDU4" s="218"/>
      <c r="SDV4" s="218"/>
      <c r="SDW4" s="218"/>
      <c r="SDX4" s="218"/>
      <c r="SDY4" s="218"/>
      <c r="SDZ4" s="218"/>
      <c r="SEA4" s="218"/>
      <c r="SEB4" s="218"/>
      <c r="SEC4" s="218"/>
      <c r="SED4" s="218"/>
      <c r="SEE4" s="218"/>
      <c r="SEF4" s="218"/>
      <c r="SEG4" s="218"/>
      <c r="SEH4" s="218"/>
      <c r="SEI4" s="218"/>
      <c r="SEJ4" s="218"/>
      <c r="SEK4" s="218"/>
      <c r="SEL4" s="218"/>
      <c r="SEM4" s="218"/>
      <c r="SEN4" s="218"/>
      <c r="SEO4" s="218"/>
      <c r="SEP4" s="218"/>
      <c r="SEQ4" s="218"/>
      <c r="SER4" s="218"/>
      <c r="SES4" s="218"/>
      <c r="SET4" s="218"/>
      <c r="SEU4" s="218"/>
      <c r="SEV4" s="218"/>
      <c r="SEW4" s="218"/>
      <c r="SEX4" s="218"/>
      <c r="SEY4" s="218"/>
      <c r="SEZ4" s="218"/>
      <c r="SFA4" s="218"/>
      <c r="SFB4" s="218"/>
      <c r="SFC4" s="218"/>
      <c r="SFD4" s="218"/>
      <c r="SFE4" s="218"/>
      <c r="SFF4" s="218"/>
      <c r="SFG4" s="218"/>
      <c r="SFH4" s="218"/>
      <c r="SFI4" s="218"/>
      <c r="SFJ4" s="218"/>
      <c r="SFK4" s="218"/>
      <c r="SFL4" s="218"/>
      <c r="SFM4" s="218"/>
      <c r="SFN4" s="218"/>
      <c r="SFO4" s="218"/>
      <c r="SFP4" s="218"/>
      <c r="SFQ4" s="218"/>
      <c r="SFR4" s="218"/>
      <c r="SFS4" s="218"/>
      <c r="SFT4" s="218"/>
      <c r="SFU4" s="218"/>
      <c r="SFV4" s="218"/>
      <c r="SFW4" s="218"/>
      <c r="SFX4" s="218"/>
      <c r="SFY4" s="218"/>
      <c r="SFZ4" s="218"/>
      <c r="SGA4" s="218"/>
      <c r="SGB4" s="218"/>
      <c r="SGC4" s="218"/>
      <c r="SGD4" s="218"/>
      <c r="SGE4" s="218"/>
      <c r="SGF4" s="218"/>
      <c r="SGG4" s="218"/>
      <c r="SGH4" s="218"/>
      <c r="SGI4" s="218"/>
      <c r="SGJ4" s="218"/>
      <c r="SGK4" s="218"/>
      <c r="SGL4" s="218"/>
      <c r="SGM4" s="218"/>
      <c r="SGN4" s="218"/>
      <c r="SGO4" s="218"/>
      <c r="SGP4" s="218"/>
      <c r="SGQ4" s="218"/>
      <c r="SGR4" s="218"/>
      <c r="SGS4" s="218"/>
      <c r="SGT4" s="218"/>
      <c r="SGU4" s="218"/>
      <c r="SGV4" s="218"/>
      <c r="SGW4" s="218"/>
      <c r="SGX4" s="218"/>
      <c r="SGY4" s="218"/>
      <c r="SGZ4" s="218"/>
      <c r="SHA4" s="218"/>
      <c r="SHB4" s="218"/>
      <c r="SHC4" s="218"/>
      <c r="SHD4" s="218"/>
      <c r="SHE4" s="218"/>
      <c r="SHF4" s="218"/>
      <c r="SHG4" s="218"/>
      <c r="SHH4" s="218"/>
      <c r="SHI4" s="218"/>
      <c r="SHJ4" s="218"/>
      <c r="SHK4" s="218"/>
      <c r="SHL4" s="218"/>
      <c r="SHM4" s="218"/>
      <c r="SHN4" s="218"/>
      <c r="SHO4" s="218"/>
      <c r="SHP4" s="218"/>
      <c r="SHQ4" s="218"/>
      <c r="SHR4" s="218"/>
      <c r="SHS4" s="218"/>
      <c r="SHT4" s="218"/>
      <c r="SHU4" s="218"/>
      <c r="SHV4" s="218"/>
      <c r="SHW4" s="218"/>
      <c r="SHX4" s="218"/>
      <c r="SHY4" s="218"/>
      <c r="SHZ4" s="218"/>
      <c r="SIA4" s="218"/>
      <c r="SIB4" s="218"/>
      <c r="SIC4" s="218"/>
      <c r="SID4" s="218"/>
      <c r="SIE4" s="218"/>
      <c r="SIF4" s="218"/>
      <c r="SIG4" s="218"/>
      <c r="SIH4" s="218"/>
      <c r="SII4" s="218"/>
      <c r="SIJ4" s="218"/>
      <c r="SIK4" s="218"/>
      <c r="SIL4" s="218"/>
      <c r="SIM4" s="218"/>
      <c r="SIN4" s="218"/>
      <c r="SIO4" s="218"/>
      <c r="SIP4" s="218"/>
      <c r="SIQ4" s="218"/>
      <c r="SIR4" s="218"/>
      <c r="SIS4" s="218"/>
      <c r="SIT4" s="218"/>
      <c r="SIU4" s="218"/>
      <c r="SIV4" s="218"/>
      <c r="SIW4" s="218"/>
      <c r="SIX4" s="218"/>
      <c r="SIY4" s="218"/>
      <c r="SIZ4" s="218"/>
      <c r="SJA4" s="218"/>
      <c r="SJB4" s="218"/>
      <c r="SJC4" s="218"/>
      <c r="SJD4" s="218"/>
      <c r="SJE4" s="218"/>
      <c r="SJF4" s="218"/>
      <c r="SJG4" s="218"/>
      <c r="SJH4" s="218"/>
      <c r="SJI4" s="218"/>
      <c r="SJJ4" s="218"/>
      <c r="SJK4" s="218"/>
      <c r="SJL4" s="218"/>
      <c r="SJM4" s="218"/>
      <c r="SJN4" s="218"/>
      <c r="SJO4" s="218"/>
      <c r="SJP4" s="218"/>
      <c r="SJQ4" s="218"/>
      <c r="SJR4" s="218"/>
      <c r="SJS4" s="218"/>
      <c r="SJT4" s="218"/>
      <c r="SJU4" s="218"/>
      <c r="SJV4" s="218"/>
      <c r="SJW4" s="218"/>
      <c r="SJX4" s="218"/>
      <c r="SJY4" s="218"/>
      <c r="SJZ4" s="218"/>
      <c r="SKA4" s="218"/>
      <c r="SKB4" s="218"/>
      <c r="SKC4" s="218"/>
      <c r="SKD4" s="218"/>
      <c r="SKE4" s="218"/>
      <c r="SKF4" s="218"/>
      <c r="SKG4" s="218"/>
      <c r="SKH4" s="218"/>
      <c r="SKI4" s="218"/>
      <c r="SKJ4" s="218"/>
      <c r="SKK4" s="218"/>
      <c r="SKL4" s="218"/>
      <c r="SKM4" s="218"/>
      <c r="SKN4" s="218"/>
      <c r="SKO4" s="218"/>
      <c r="SKP4" s="218"/>
      <c r="SKQ4" s="218"/>
      <c r="SKR4" s="218"/>
      <c r="SKS4" s="218"/>
      <c r="SKT4" s="218"/>
      <c r="SKU4" s="218"/>
      <c r="SKV4" s="218"/>
      <c r="SKW4" s="218"/>
      <c r="SKX4" s="218"/>
      <c r="SKY4" s="218"/>
      <c r="SKZ4" s="218"/>
      <c r="SLA4" s="218"/>
      <c r="SLB4" s="218"/>
      <c r="SLC4" s="218"/>
      <c r="SLD4" s="218"/>
      <c r="SLE4" s="218"/>
      <c r="SLF4" s="218"/>
      <c r="SLG4" s="218"/>
      <c r="SLH4" s="218"/>
      <c r="SLI4" s="218"/>
      <c r="SLJ4" s="218"/>
      <c r="SLK4" s="218"/>
      <c r="SLL4" s="218"/>
      <c r="SLM4" s="218"/>
      <c r="SLN4" s="218"/>
      <c r="SLO4" s="218"/>
      <c r="SLP4" s="218"/>
      <c r="SLQ4" s="218"/>
      <c r="SLR4" s="218"/>
      <c r="SLS4" s="218"/>
      <c r="SLT4" s="218"/>
      <c r="SLU4" s="218"/>
      <c r="SLV4" s="218"/>
      <c r="SLW4" s="218"/>
      <c r="SLX4" s="218"/>
      <c r="SLY4" s="218"/>
      <c r="SLZ4" s="218"/>
      <c r="SMA4" s="218"/>
      <c r="SMB4" s="218"/>
      <c r="SMC4" s="218"/>
      <c r="SMD4" s="218"/>
      <c r="SME4" s="218"/>
      <c r="SMF4" s="218"/>
      <c r="SMG4" s="218"/>
      <c r="SMH4" s="218"/>
      <c r="SMI4" s="218"/>
      <c r="SMJ4" s="218"/>
      <c r="SMK4" s="218"/>
      <c r="SML4" s="218"/>
      <c r="SMM4" s="218"/>
      <c r="SMN4" s="218"/>
      <c r="SMO4" s="218"/>
      <c r="SMP4" s="218"/>
      <c r="SMQ4" s="218"/>
      <c r="SMR4" s="218"/>
      <c r="SMS4" s="218"/>
      <c r="SMT4" s="218"/>
      <c r="SMU4" s="218"/>
      <c r="SMV4" s="218"/>
      <c r="SMW4" s="218"/>
      <c r="SMX4" s="218"/>
      <c r="SMY4" s="218"/>
      <c r="SMZ4" s="218"/>
      <c r="SNA4" s="218"/>
      <c r="SNB4" s="218"/>
      <c r="SNC4" s="218"/>
      <c r="SND4" s="218"/>
      <c r="SNE4" s="218"/>
      <c r="SNF4" s="218"/>
      <c r="SNG4" s="218"/>
      <c r="SNH4" s="218"/>
      <c r="SNI4" s="218"/>
      <c r="SNJ4" s="218"/>
      <c r="SNK4" s="218"/>
      <c r="SNL4" s="218"/>
      <c r="SNM4" s="218"/>
      <c r="SNN4" s="218"/>
      <c r="SNO4" s="218"/>
      <c r="SNP4" s="218"/>
      <c r="SNQ4" s="218"/>
      <c r="SNR4" s="218"/>
      <c r="SNS4" s="218"/>
      <c r="SNT4" s="218"/>
      <c r="SNU4" s="218"/>
      <c r="SNV4" s="218"/>
      <c r="SNW4" s="218"/>
      <c r="SNX4" s="218"/>
      <c r="SNY4" s="218"/>
      <c r="SNZ4" s="218"/>
      <c r="SOA4" s="218"/>
      <c r="SOB4" s="218"/>
      <c r="SOC4" s="218"/>
      <c r="SOD4" s="218"/>
      <c r="SOE4" s="218"/>
      <c r="SOF4" s="218"/>
      <c r="SOG4" s="218"/>
      <c r="SOH4" s="218"/>
      <c r="SOI4" s="218"/>
      <c r="SOJ4" s="218"/>
      <c r="SOK4" s="218"/>
      <c r="SOL4" s="218"/>
      <c r="SOM4" s="218"/>
      <c r="SON4" s="218"/>
      <c r="SOO4" s="218"/>
      <c r="SOP4" s="218"/>
      <c r="SOQ4" s="218"/>
      <c r="SOR4" s="218"/>
      <c r="SOS4" s="218"/>
      <c r="SOT4" s="218"/>
      <c r="SOU4" s="218"/>
      <c r="SOV4" s="218"/>
      <c r="SOW4" s="218"/>
      <c r="SOX4" s="218"/>
      <c r="SOY4" s="218"/>
      <c r="SOZ4" s="218"/>
      <c r="SPA4" s="218"/>
      <c r="SPB4" s="218"/>
      <c r="SPC4" s="218"/>
      <c r="SPD4" s="218"/>
      <c r="SPE4" s="218"/>
      <c r="SPF4" s="218"/>
      <c r="SPG4" s="218"/>
      <c r="SPH4" s="218"/>
      <c r="SPI4" s="218"/>
      <c r="SPJ4" s="218"/>
      <c r="SPK4" s="218"/>
      <c r="SPL4" s="218"/>
      <c r="SPM4" s="218"/>
      <c r="SPN4" s="218"/>
      <c r="SPO4" s="218"/>
      <c r="SPP4" s="218"/>
      <c r="SPQ4" s="218"/>
      <c r="SPR4" s="218"/>
      <c r="SPS4" s="218"/>
      <c r="SPT4" s="218"/>
      <c r="SPU4" s="218"/>
      <c r="SPV4" s="218"/>
      <c r="SPW4" s="218"/>
      <c r="SPX4" s="218"/>
      <c r="SPY4" s="218"/>
      <c r="SPZ4" s="218"/>
      <c r="SQA4" s="218"/>
      <c r="SQB4" s="218"/>
      <c r="SQC4" s="218"/>
      <c r="SQD4" s="218"/>
      <c r="SQE4" s="218"/>
      <c r="SQF4" s="218"/>
      <c r="SQG4" s="218"/>
      <c r="SQH4" s="218"/>
      <c r="SQI4" s="218"/>
      <c r="SQJ4" s="218"/>
      <c r="SQK4" s="218"/>
      <c r="SQL4" s="218"/>
      <c r="SQM4" s="218"/>
      <c r="SQN4" s="218"/>
      <c r="SQO4" s="218"/>
      <c r="SQP4" s="218"/>
      <c r="SQQ4" s="218"/>
      <c r="SQR4" s="218"/>
      <c r="SQS4" s="218"/>
      <c r="SQT4" s="218"/>
      <c r="SQU4" s="218"/>
      <c r="SQV4" s="218"/>
      <c r="SQW4" s="218"/>
      <c r="SQX4" s="218"/>
      <c r="SQY4" s="218"/>
      <c r="SQZ4" s="218"/>
      <c r="SRA4" s="218"/>
      <c r="SRB4" s="218"/>
      <c r="SRC4" s="218"/>
      <c r="SRD4" s="218"/>
      <c r="SRE4" s="218"/>
      <c r="SRF4" s="218"/>
      <c r="SRG4" s="218"/>
      <c r="SRH4" s="218"/>
      <c r="SRI4" s="218"/>
      <c r="SRJ4" s="218"/>
      <c r="SRK4" s="218"/>
      <c r="SRL4" s="218"/>
      <c r="SRM4" s="218"/>
      <c r="SRN4" s="218"/>
      <c r="SRO4" s="218"/>
      <c r="SRP4" s="218"/>
      <c r="SRQ4" s="218"/>
      <c r="SRR4" s="218"/>
      <c r="SRS4" s="218"/>
      <c r="SRT4" s="218"/>
      <c r="SRU4" s="218"/>
      <c r="SRV4" s="218"/>
      <c r="SRW4" s="218"/>
      <c r="SRX4" s="218"/>
      <c r="SRY4" s="218"/>
      <c r="SRZ4" s="218"/>
      <c r="SSA4" s="218"/>
      <c r="SSB4" s="218"/>
      <c r="SSC4" s="218"/>
      <c r="SSD4" s="218"/>
      <c r="SSE4" s="218"/>
      <c r="SSF4" s="218"/>
      <c r="SSG4" s="218"/>
      <c r="SSH4" s="218"/>
      <c r="SSI4" s="218"/>
      <c r="SSJ4" s="218"/>
      <c r="SSK4" s="218"/>
      <c r="SSL4" s="218"/>
      <c r="SSM4" s="218"/>
      <c r="SSN4" s="218"/>
      <c r="SSO4" s="218"/>
      <c r="SSP4" s="218"/>
      <c r="SSQ4" s="218"/>
      <c r="SSR4" s="218"/>
      <c r="SSS4" s="218"/>
      <c r="SST4" s="218"/>
      <c r="SSU4" s="218"/>
      <c r="SSV4" s="218"/>
      <c r="SSW4" s="218"/>
      <c r="SSX4" s="218"/>
      <c r="SSY4" s="218"/>
      <c r="SSZ4" s="218"/>
      <c r="STA4" s="218"/>
      <c r="STB4" s="218"/>
      <c r="STC4" s="218"/>
      <c r="STD4" s="218"/>
      <c r="STE4" s="218"/>
      <c r="STF4" s="218"/>
      <c r="STG4" s="218"/>
      <c r="STH4" s="218"/>
      <c r="STI4" s="218"/>
      <c r="STJ4" s="218"/>
      <c r="STK4" s="218"/>
      <c r="STL4" s="218"/>
      <c r="STM4" s="218"/>
      <c r="STN4" s="218"/>
      <c r="STO4" s="218"/>
      <c r="STP4" s="218"/>
      <c r="STQ4" s="218"/>
      <c r="STR4" s="218"/>
      <c r="STS4" s="218"/>
      <c r="STT4" s="218"/>
      <c r="STU4" s="218"/>
      <c r="STV4" s="218"/>
      <c r="STW4" s="218"/>
      <c r="STX4" s="218"/>
      <c r="STY4" s="218"/>
      <c r="STZ4" s="218"/>
      <c r="SUA4" s="218"/>
      <c r="SUB4" s="218"/>
      <c r="SUC4" s="218"/>
      <c r="SUD4" s="218"/>
      <c r="SUE4" s="218"/>
      <c r="SUF4" s="218"/>
      <c r="SUG4" s="218"/>
      <c r="SUH4" s="218"/>
      <c r="SUI4" s="218"/>
      <c r="SUJ4" s="218"/>
      <c r="SUK4" s="218"/>
      <c r="SUL4" s="218"/>
      <c r="SUM4" s="218"/>
      <c r="SUN4" s="218"/>
      <c r="SUO4" s="218"/>
      <c r="SUP4" s="218"/>
      <c r="SUQ4" s="218"/>
      <c r="SUR4" s="218"/>
      <c r="SUS4" s="218"/>
      <c r="SUT4" s="218"/>
      <c r="SUU4" s="218"/>
      <c r="SUV4" s="218"/>
      <c r="SUW4" s="218"/>
      <c r="SUX4" s="218"/>
      <c r="SUY4" s="218"/>
      <c r="SUZ4" s="218"/>
      <c r="SVA4" s="218"/>
      <c r="SVB4" s="218"/>
      <c r="SVC4" s="218"/>
      <c r="SVD4" s="218"/>
      <c r="SVE4" s="218"/>
      <c r="SVF4" s="218"/>
      <c r="SVG4" s="218"/>
      <c r="SVH4" s="218"/>
      <c r="SVI4" s="218"/>
      <c r="SVJ4" s="218"/>
      <c r="SVK4" s="218"/>
      <c r="SVL4" s="218"/>
      <c r="SVM4" s="218"/>
      <c r="SVN4" s="218"/>
      <c r="SVO4" s="218"/>
      <c r="SVP4" s="218"/>
      <c r="SVQ4" s="218"/>
      <c r="SVR4" s="218"/>
      <c r="SVS4" s="218"/>
      <c r="SVT4" s="218"/>
      <c r="SVU4" s="218"/>
      <c r="SVV4" s="218"/>
      <c r="SVW4" s="218"/>
      <c r="SVX4" s="218"/>
      <c r="SVY4" s="218"/>
      <c r="SVZ4" s="218"/>
      <c r="SWA4" s="218"/>
      <c r="SWB4" s="218"/>
      <c r="SWC4" s="218"/>
      <c r="SWD4" s="218"/>
      <c r="SWE4" s="218"/>
      <c r="SWF4" s="218"/>
      <c r="SWG4" s="218"/>
      <c r="SWH4" s="218"/>
      <c r="SWI4" s="218"/>
      <c r="SWJ4" s="218"/>
      <c r="SWK4" s="218"/>
      <c r="SWL4" s="218"/>
      <c r="SWM4" s="218"/>
      <c r="SWN4" s="218"/>
      <c r="SWO4" s="218"/>
      <c r="SWP4" s="218"/>
      <c r="SWQ4" s="218"/>
      <c r="SWR4" s="218"/>
      <c r="SWS4" s="218"/>
      <c r="SWT4" s="218"/>
      <c r="SWU4" s="218"/>
      <c r="SWV4" s="218"/>
      <c r="SWW4" s="218"/>
      <c r="SWX4" s="218"/>
      <c r="SWY4" s="218"/>
      <c r="SWZ4" s="218"/>
      <c r="SXA4" s="218"/>
      <c r="SXB4" s="218"/>
      <c r="SXC4" s="218"/>
      <c r="SXD4" s="218"/>
      <c r="SXE4" s="218"/>
      <c r="SXF4" s="218"/>
      <c r="SXG4" s="218"/>
      <c r="SXH4" s="218"/>
      <c r="SXI4" s="218"/>
      <c r="SXJ4" s="218"/>
      <c r="SXK4" s="218"/>
      <c r="SXL4" s="218"/>
      <c r="SXM4" s="218"/>
      <c r="SXN4" s="218"/>
      <c r="SXO4" s="218"/>
      <c r="SXP4" s="218"/>
      <c r="SXQ4" s="218"/>
      <c r="SXR4" s="218"/>
      <c r="SXS4" s="218"/>
      <c r="SXT4" s="218"/>
      <c r="SXU4" s="218"/>
      <c r="SXV4" s="218"/>
      <c r="SXW4" s="218"/>
      <c r="SXX4" s="218"/>
      <c r="SXY4" s="218"/>
      <c r="SXZ4" s="218"/>
      <c r="SYA4" s="218"/>
      <c r="SYB4" s="218"/>
      <c r="SYC4" s="218"/>
      <c r="SYD4" s="218"/>
      <c r="SYE4" s="218"/>
      <c r="SYF4" s="218"/>
      <c r="SYG4" s="218"/>
      <c r="SYH4" s="218"/>
      <c r="SYI4" s="218"/>
      <c r="SYJ4" s="218"/>
      <c r="SYK4" s="218"/>
      <c r="SYL4" s="218"/>
      <c r="SYM4" s="218"/>
      <c r="SYN4" s="218"/>
      <c r="SYO4" s="218"/>
      <c r="SYP4" s="218"/>
      <c r="SYQ4" s="218"/>
      <c r="SYR4" s="218"/>
      <c r="SYS4" s="218"/>
      <c r="SYT4" s="218"/>
      <c r="SYU4" s="218"/>
      <c r="SYV4" s="218"/>
      <c r="SYW4" s="218"/>
      <c r="SYX4" s="218"/>
      <c r="SYY4" s="218"/>
      <c r="SYZ4" s="218"/>
      <c r="SZA4" s="218"/>
      <c r="SZB4" s="218"/>
      <c r="SZC4" s="218"/>
      <c r="SZD4" s="218"/>
      <c r="SZE4" s="218"/>
      <c r="SZF4" s="218"/>
      <c r="SZG4" s="218"/>
      <c r="SZH4" s="218"/>
      <c r="SZI4" s="218"/>
      <c r="SZJ4" s="218"/>
      <c r="SZK4" s="218"/>
      <c r="SZL4" s="218"/>
      <c r="SZM4" s="218"/>
      <c r="SZN4" s="218"/>
      <c r="SZO4" s="218"/>
      <c r="SZP4" s="218"/>
      <c r="SZQ4" s="218"/>
      <c r="SZR4" s="218"/>
      <c r="SZS4" s="218"/>
      <c r="SZT4" s="218"/>
      <c r="SZU4" s="218"/>
      <c r="SZV4" s="218"/>
      <c r="SZW4" s="218"/>
      <c r="SZX4" s="218"/>
      <c r="SZY4" s="218"/>
      <c r="SZZ4" s="218"/>
      <c r="TAA4" s="218"/>
      <c r="TAB4" s="218"/>
      <c r="TAC4" s="218"/>
      <c r="TAD4" s="218"/>
      <c r="TAE4" s="218"/>
      <c r="TAF4" s="218"/>
      <c r="TAG4" s="218"/>
      <c r="TAH4" s="218"/>
      <c r="TAI4" s="218"/>
      <c r="TAJ4" s="218"/>
      <c r="TAK4" s="218"/>
      <c r="TAL4" s="218"/>
      <c r="TAM4" s="218"/>
      <c r="TAN4" s="218"/>
      <c r="TAO4" s="218"/>
      <c r="TAP4" s="218"/>
      <c r="TAQ4" s="218"/>
      <c r="TAR4" s="218"/>
      <c r="TAS4" s="218"/>
      <c r="TAT4" s="218"/>
      <c r="TAU4" s="218"/>
      <c r="TAV4" s="218"/>
      <c r="TAW4" s="218"/>
      <c r="TAX4" s="218"/>
      <c r="TAY4" s="218"/>
      <c r="TAZ4" s="218"/>
      <c r="TBA4" s="218"/>
      <c r="TBB4" s="218"/>
      <c r="TBC4" s="218"/>
      <c r="TBD4" s="218"/>
      <c r="TBE4" s="218"/>
      <c r="TBF4" s="218"/>
      <c r="TBG4" s="218"/>
      <c r="TBH4" s="218"/>
      <c r="TBI4" s="218"/>
      <c r="TBJ4" s="218"/>
      <c r="TBK4" s="218"/>
      <c r="TBL4" s="218"/>
      <c r="TBM4" s="218"/>
      <c r="TBN4" s="218"/>
      <c r="TBO4" s="218"/>
      <c r="TBP4" s="218"/>
      <c r="TBQ4" s="218"/>
      <c r="TBR4" s="218"/>
      <c r="TBS4" s="218"/>
      <c r="TBT4" s="218"/>
      <c r="TBU4" s="218"/>
      <c r="TBV4" s="218"/>
      <c r="TBW4" s="218"/>
      <c r="TBX4" s="218"/>
      <c r="TBY4" s="218"/>
      <c r="TBZ4" s="218"/>
      <c r="TCA4" s="218"/>
      <c r="TCB4" s="218"/>
      <c r="TCC4" s="218"/>
      <c r="TCD4" s="218"/>
      <c r="TCE4" s="218"/>
      <c r="TCF4" s="218"/>
      <c r="TCG4" s="218"/>
      <c r="TCH4" s="218"/>
      <c r="TCI4" s="218"/>
      <c r="TCJ4" s="218"/>
      <c r="TCK4" s="218"/>
      <c r="TCL4" s="218"/>
      <c r="TCM4" s="218"/>
      <c r="TCN4" s="218"/>
      <c r="TCO4" s="218"/>
      <c r="TCP4" s="218"/>
      <c r="TCQ4" s="218"/>
      <c r="TCR4" s="218"/>
      <c r="TCS4" s="218"/>
      <c r="TCT4" s="218"/>
      <c r="TCU4" s="218"/>
      <c r="TCV4" s="218"/>
      <c r="TCW4" s="218"/>
      <c r="TCX4" s="218"/>
      <c r="TCY4" s="218"/>
      <c r="TCZ4" s="218"/>
      <c r="TDA4" s="218"/>
      <c r="TDB4" s="218"/>
      <c r="TDC4" s="218"/>
      <c r="TDD4" s="218"/>
      <c r="TDE4" s="218"/>
      <c r="TDF4" s="218"/>
      <c r="TDG4" s="218"/>
      <c r="TDH4" s="218"/>
      <c r="TDI4" s="218"/>
      <c r="TDJ4" s="218"/>
      <c r="TDK4" s="218"/>
      <c r="TDL4" s="218"/>
      <c r="TDM4" s="218"/>
      <c r="TDN4" s="218"/>
      <c r="TDO4" s="218"/>
      <c r="TDP4" s="218"/>
      <c r="TDQ4" s="218"/>
      <c r="TDR4" s="218"/>
      <c r="TDS4" s="218"/>
      <c r="TDT4" s="218"/>
      <c r="TDU4" s="218"/>
      <c r="TDV4" s="218"/>
      <c r="TDW4" s="218"/>
      <c r="TDX4" s="218"/>
      <c r="TDY4" s="218"/>
      <c r="TDZ4" s="218"/>
      <c r="TEA4" s="218"/>
      <c r="TEB4" s="218"/>
      <c r="TEC4" s="218"/>
      <c r="TED4" s="218"/>
      <c r="TEE4" s="218"/>
      <c r="TEF4" s="218"/>
      <c r="TEG4" s="218"/>
      <c r="TEH4" s="218"/>
      <c r="TEI4" s="218"/>
      <c r="TEJ4" s="218"/>
      <c r="TEK4" s="218"/>
      <c r="TEL4" s="218"/>
      <c r="TEM4" s="218"/>
      <c r="TEN4" s="218"/>
      <c r="TEO4" s="218"/>
      <c r="TEP4" s="218"/>
      <c r="TEQ4" s="218"/>
      <c r="TER4" s="218"/>
      <c r="TES4" s="218"/>
      <c r="TET4" s="218"/>
      <c r="TEU4" s="218"/>
      <c r="TEV4" s="218"/>
      <c r="TEW4" s="218"/>
      <c r="TEX4" s="218"/>
      <c r="TEY4" s="218"/>
      <c r="TEZ4" s="218"/>
      <c r="TFA4" s="218"/>
      <c r="TFB4" s="218"/>
      <c r="TFC4" s="218"/>
      <c r="TFD4" s="218"/>
      <c r="TFE4" s="218"/>
      <c r="TFF4" s="218"/>
      <c r="TFG4" s="218"/>
      <c r="TFH4" s="218"/>
      <c r="TFI4" s="218"/>
      <c r="TFJ4" s="218"/>
      <c r="TFK4" s="218"/>
      <c r="TFL4" s="218"/>
      <c r="TFM4" s="218"/>
      <c r="TFN4" s="218"/>
      <c r="TFO4" s="218"/>
      <c r="TFP4" s="218"/>
      <c r="TFQ4" s="218"/>
      <c r="TFR4" s="218"/>
      <c r="TFS4" s="218"/>
      <c r="TFT4" s="218"/>
      <c r="TFU4" s="218"/>
      <c r="TFV4" s="218"/>
      <c r="TFW4" s="218"/>
      <c r="TFX4" s="218"/>
      <c r="TFY4" s="218"/>
      <c r="TFZ4" s="218"/>
      <c r="TGA4" s="218"/>
      <c r="TGB4" s="218"/>
      <c r="TGC4" s="218"/>
      <c r="TGD4" s="218"/>
      <c r="TGE4" s="218"/>
      <c r="TGF4" s="218"/>
      <c r="TGG4" s="218"/>
      <c r="TGH4" s="218"/>
      <c r="TGI4" s="218"/>
      <c r="TGJ4" s="218"/>
      <c r="TGK4" s="218"/>
      <c r="TGL4" s="218"/>
      <c r="TGM4" s="218"/>
      <c r="TGN4" s="218"/>
      <c r="TGO4" s="218"/>
      <c r="TGP4" s="218"/>
      <c r="TGQ4" s="218"/>
      <c r="TGR4" s="218"/>
      <c r="TGS4" s="218"/>
      <c r="TGT4" s="218"/>
      <c r="TGU4" s="218"/>
      <c r="TGV4" s="218"/>
      <c r="TGW4" s="218"/>
      <c r="TGX4" s="218"/>
      <c r="TGY4" s="218"/>
      <c r="TGZ4" s="218"/>
      <c r="THA4" s="218"/>
      <c r="THB4" s="218"/>
      <c r="THC4" s="218"/>
      <c r="THD4" s="218"/>
      <c r="THE4" s="218"/>
      <c r="THF4" s="218"/>
      <c r="THG4" s="218"/>
      <c r="THH4" s="218"/>
      <c r="THI4" s="218"/>
      <c r="THJ4" s="218"/>
      <c r="THK4" s="218"/>
      <c r="THL4" s="218"/>
      <c r="THM4" s="218"/>
      <c r="THN4" s="218"/>
      <c r="THO4" s="218"/>
      <c r="THP4" s="218"/>
      <c r="THQ4" s="218"/>
      <c r="THR4" s="218"/>
      <c r="THS4" s="218"/>
      <c r="THT4" s="218"/>
      <c r="THU4" s="218"/>
      <c r="THV4" s="218"/>
      <c r="THW4" s="218"/>
      <c r="THX4" s="218"/>
      <c r="THY4" s="218"/>
      <c r="THZ4" s="218"/>
      <c r="TIA4" s="218"/>
      <c r="TIB4" s="218"/>
      <c r="TIC4" s="218"/>
      <c r="TID4" s="218"/>
      <c r="TIE4" s="218"/>
      <c r="TIF4" s="218"/>
      <c r="TIG4" s="218"/>
      <c r="TIH4" s="218"/>
      <c r="TII4" s="218"/>
      <c r="TIJ4" s="218"/>
      <c r="TIK4" s="218"/>
      <c r="TIL4" s="218"/>
      <c r="TIM4" s="218"/>
      <c r="TIN4" s="218"/>
      <c r="TIO4" s="218"/>
      <c r="TIP4" s="218"/>
      <c r="TIQ4" s="218"/>
      <c r="TIR4" s="218"/>
      <c r="TIS4" s="218"/>
      <c r="TIT4" s="218"/>
      <c r="TIU4" s="218"/>
      <c r="TIV4" s="218"/>
      <c r="TIW4" s="218"/>
      <c r="TIX4" s="218"/>
      <c r="TIY4" s="218"/>
      <c r="TIZ4" s="218"/>
      <c r="TJA4" s="218"/>
      <c r="TJB4" s="218"/>
      <c r="TJC4" s="218"/>
      <c r="TJD4" s="218"/>
      <c r="TJE4" s="218"/>
      <c r="TJF4" s="218"/>
      <c r="TJG4" s="218"/>
      <c r="TJH4" s="218"/>
      <c r="TJI4" s="218"/>
      <c r="TJJ4" s="218"/>
      <c r="TJK4" s="218"/>
      <c r="TJL4" s="218"/>
      <c r="TJM4" s="218"/>
      <c r="TJN4" s="218"/>
      <c r="TJO4" s="218"/>
      <c r="TJP4" s="218"/>
      <c r="TJQ4" s="218"/>
      <c r="TJR4" s="218"/>
      <c r="TJS4" s="218"/>
      <c r="TJT4" s="218"/>
      <c r="TJU4" s="218"/>
      <c r="TJV4" s="218"/>
      <c r="TJW4" s="218"/>
      <c r="TJX4" s="218"/>
      <c r="TJY4" s="218"/>
      <c r="TJZ4" s="218"/>
      <c r="TKA4" s="218"/>
      <c r="TKB4" s="218"/>
      <c r="TKC4" s="218"/>
      <c r="TKD4" s="218"/>
      <c r="TKE4" s="218"/>
      <c r="TKF4" s="218"/>
      <c r="TKG4" s="218"/>
      <c r="TKH4" s="218"/>
      <c r="TKI4" s="218"/>
      <c r="TKJ4" s="218"/>
      <c r="TKK4" s="218"/>
      <c r="TKL4" s="218"/>
      <c r="TKM4" s="218"/>
      <c r="TKN4" s="218"/>
      <c r="TKO4" s="218"/>
      <c r="TKP4" s="218"/>
      <c r="TKQ4" s="218"/>
      <c r="TKR4" s="218"/>
      <c r="TKS4" s="218"/>
      <c r="TKT4" s="218"/>
      <c r="TKU4" s="218"/>
      <c r="TKV4" s="218"/>
      <c r="TKW4" s="218"/>
      <c r="TKX4" s="218"/>
      <c r="TKY4" s="218"/>
      <c r="TKZ4" s="218"/>
      <c r="TLA4" s="218"/>
      <c r="TLB4" s="218"/>
      <c r="TLC4" s="218"/>
      <c r="TLD4" s="218"/>
      <c r="TLE4" s="218"/>
      <c r="TLF4" s="218"/>
      <c r="TLG4" s="218"/>
      <c r="TLH4" s="218"/>
      <c r="TLI4" s="218"/>
      <c r="TLJ4" s="218"/>
      <c r="TLK4" s="218"/>
      <c r="TLL4" s="218"/>
      <c r="TLM4" s="218"/>
      <c r="TLN4" s="218"/>
      <c r="TLO4" s="218"/>
      <c r="TLP4" s="218"/>
      <c r="TLQ4" s="218"/>
      <c r="TLR4" s="218"/>
      <c r="TLS4" s="218"/>
      <c r="TLT4" s="218"/>
      <c r="TLU4" s="218"/>
      <c r="TLV4" s="218"/>
      <c r="TLW4" s="218"/>
      <c r="TLX4" s="218"/>
      <c r="TLY4" s="218"/>
      <c r="TLZ4" s="218"/>
      <c r="TMA4" s="218"/>
      <c r="TMB4" s="218"/>
      <c r="TMC4" s="218"/>
      <c r="TMD4" s="218"/>
      <c r="TME4" s="218"/>
      <c r="TMF4" s="218"/>
      <c r="TMG4" s="218"/>
      <c r="TMH4" s="218"/>
      <c r="TMI4" s="218"/>
      <c r="TMJ4" s="218"/>
      <c r="TMK4" s="218"/>
      <c r="TML4" s="218"/>
      <c r="TMM4" s="218"/>
      <c r="TMN4" s="218"/>
      <c r="TMO4" s="218"/>
      <c r="TMP4" s="218"/>
      <c r="TMQ4" s="218"/>
      <c r="TMR4" s="218"/>
      <c r="TMS4" s="218"/>
      <c r="TMT4" s="218"/>
      <c r="TMU4" s="218"/>
      <c r="TMV4" s="218"/>
      <c r="TMW4" s="218"/>
      <c r="TMX4" s="218"/>
      <c r="TMY4" s="218"/>
      <c r="TMZ4" s="218"/>
      <c r="TNA4" s="218"/>
      <c r="TNB4" s="218"/>
      <c r="TNC4" s="218"/>
      <c r="TND4" s="218"/>
      <c r="TNE4" s="218"/>
      <c r="TNF4" s="218"/>
      <c r="TNG4" s="218"/>
      <c r="TNH4" s="218"/>
      <c r="TNI4" s="218"/>
      <c r="TNJ4" s="218"/>
      <c r="TNK4" s="218"/>
      <c r="TNL4" s="218"/>
      <c r="TNM4" s="218"/>
      <c r="TNN4" s="218"/>
      <c r="TNO4" s="218"/>
      <c r="TNP4" s="218"/>
      <c r="TNQ4" s="218"/>
      <c r="TNR4" s="218"/>
      <c r="TNS4" s="218"/>
      <c r="TNT4" s="218"/>
      <c r="TNU4" s="218"/>
      <c r="TNV4" s="218"/>
      <c r="TNW4" s="218"/>
      <c r="TNX4" s="218"/>
      <c r="TNY4" s="218"/>
      <c r="TNZ4" s="218"/>
      <c r="TOA4" s="218"/>
      <c r="TOB4" s="218"/>
      <c r="TOC4" s="218"/>
      <c r="TOD4" s="218"/>
      <c r="TOE4" s="218"/>
      <c r="TOF4" s="218"/>
      <c r="TOG4" s="218"/>
      <c r="TOH4" s="218"/>
      <c r="TOI4" s="218"/>
      <c r="TOJ4" s="218"/>
      <c r="TOK4" s="218"/>
      <c r="TOL4" s="218"/>
      <c r="TOM4" s="218"/>
      <c r="TON4" s="218"/>
      <c r="TOO4" s="218"/>
      <c r="TOP4" s="218"/>
      <c r="TOQ4" s="218"/>
      <c r="TOR4" s="218"/>
      <c r="TOS4" s="218"/>
      <c r="TOT4" s="218"/>
      <c r="TOU4" s="218"/>
      <c r="TOV4" s="218"/>
      <c r="TOW4" s="218"/>
      <c r="TOX4" s="218"/>
      <c r="TOY4" s="218"/>
      <c r="TOZ4" s="218"/>
      <c r="TPA4" s="218"/>
      <c r="TPB4" s="218"/>
      <c r="TPC4" s="218"/>
      <c r="TPD4" s="218"/>
      <c r="TPE4" s="218"/>
      <c r="TPF4" s="218"/>
      <c r="TPG4" s="218"/>
      <c r="TPH4" s="218"/>
      <c r="TPI4" s="218"/>
      <c r="TPJ4" s="218"/>
      <c r="TPK4" s="218"/>
      <c r="TPL4" s="218"/>
      <c r="TPM4" s="218"/>
      <c r="TPN4" s="218"/>
      <c r="TPO4" s="218"/>
      <c r="TPP4" s="218"/>
      <c r="TPQ4" s="218"/>
      <c r="TPR4" s="218"/>
      <c r="TPS4" s="218"/>
      <c r="TPT4" s="218"/>
      <c r="TPU4" s="218"/>
      <c r="TPV4" s="218"/>
      <c r="TPW4" s="218"/>
      <c r="TPX4" s="218"/>
      <c r="TPY4" s="218"/>
      <c r="TPZ4" s="218"/>
      <c r="TQA4" s="218"/>
      <c r="TQB4" s="218"/>
      <c r="TQC4" s="218"/>
      <c r="TQD4" s="218"/>
      <c r="TQE4" s="218"/>
      <c r="TQF4" s="218"/>
      <c r="TQG4" s="218"/>
      <c r="TQH4" s="218"/>
      <c r="TQI4" s="218"/>
      <c r="TQJ4" s="218"/>
      <c r="TQK4" s="218"/>
      <c r="TQL4" s="218"/>
      <c r="TQM4" s="218"/>
      <c r="TQN4" s="218"/>
      <c r="TQO4" s="218"/>
      <c r="TQP4" s="218"/>
      <c r="TQQ4" s="218"/>
      <c r="TQR4" s="218"/>
      <c r="TQS4" s="218"/>
      <c r="TQT4" s="218"/>
      <c r="TQU4" s="218"/>
      <c r="TQV4" s="218"/>
      <c r="TQW4" s="218"/>
      <c r="TQX4" s="218"/>
      <c r="TQY4" s="218"/>
      <c r="TQZ4" s="218"/>
      <c r="TRA4" s="218"/>
      <c r="TRB4" s="218"/>
      <c r="TRC4" s="218"/>
      <c r="TRD4" s="218"/>
      <c r="TRE4" s="218"/>
      <c r="TRF4" s="218"/>
      <c r="TRG4" s="218"/>
      <c r="TRH4" s="218"/>
      <c r="TRI4" s="218"/>
      <c r="TRJ4" s="218"/>
      <c r="TRK4" s="218"/>
      <c r="TRL4" s="218"/>
      <c r="TRM4" s="218"/>
      <c r="TRN4" s="218"/>
      <c r="TRO4" s="218"/>
      <c r="TRP4" s="218"/>
      <c r="TRQ4" s="218"/>
      <c r="TRR4" s="218"/>
      <c r="TRS4" s="218"/>
      <c r="TRT4" s="218"/>
      <c r="TRU4" s="218"/>
      <c r="TRV4" s="218"/>
      <c r="TRW4" s="218"/>
      <c r="TRX4" s="218"/>
      <c r="TRY4" s="218"/>
      <c r="TRZ4" s="218"/>
      <c r="TSA4" s="218"/>
      <c r="TSB4" s="218"/>
      <c r="TSC4" s="218"/>
      <c r="TSD4" s="218"/>
      <c r="TSE4" s="218"/>
      <c r="TSF4" s="218"/>
      <c r="TSG4" s="218"/>
      <c r="TSH4" s="218"/>
      <c r="TSI4" s="218"/>
      <c r="TSJ4" s="218"/>
      <c r="TSK4" s="218"/>
      <c r="TSL4" s="218"/>
      <c r="TSM4" s="218"/>
      <c r="TSN4" s="218"/>
      <c r="TSO4" s="218"/>
      <c r="TSP4" s="218"/>
      <c r="TSQ4" s="218"/>
      <c r="TSR4" s="218"/>
      <c r="TSS4" s="218"/>
      <c r="TST4" s="218"/>
      <c r="TSU4" s="218"/>
      <c r="TSV4" s="218"/>
      <c r="TSW4" s="218"/>
      <c r="TSX4" s="218"/>
      <c r="TSY4" s="218"/>
      <c r="TSZ4" s="218"/>
      <c r="TTA4" s="218"/>
      <c r="TTB4" s="218"/>
      <c r="TTC4" s="218"/>
      <c r="TTD4" s="218"/>
      <c r="TTE4" s="218"/>
      <c r="TTF4" s="218"/>
      <c r="TTG4" s="218"/>
      <c r="TTH4" s="218"/>
      <c r="TTI4" s="218"/>
      <c r="TTJ4" s="218"/>
      <c r="TTK4" s="218"/>
      <c r="TTL4" s="218"/>
      <c r="TTM4" s="218"/>
      <c r="TTN4" s="218"/>
      <c r="TTO4" s="218"/>
      <c r="TTP4" s="218"/>
      <c r="TTQ4" s="218"/>
      <c r="TTR4" s="218"/>
      <c r="TTS4" s="218"/>
      <c r="TTT4" s="218"/>
      <c r="TTU4" s="218"/>
      <c r="TTV4" s="218"/>
      <c r="TTW4" s="218"/>
      <c r="TTX4" s="218"/>
      <c r="TTY4" s="218"/>
      <c r="TTZ4" s="218"/>
      <c r="TUA4" s="218"/>
      <c r="TUB4" s="218"/>
      <c r="TUC4" s="218"/>
      <c r="TUD4" s="218"/>
      <c r="TUE4" s="218"/>
      <c r="TUF4" s="218"/>
      <c r="TUG4" s="218"/>
      <c r="TUH4" s="218"/>
      <c r="TUI4" s="218"/>
      <c r="TUJ4" s="218"/>
      <c r="TUK4" s="218"/>
      <c r="TUL4" s="218"/>
      <c r="TUM4" s="218"/>
      <c r="TUN4" s="218"/>
      <c r="TUO4" s="218"/>
      <c r="TUP4" s="218"/>
      <c r="TUQ4" s="218"/>
      <c r="TUR4" s="218"/>
      <c r="TUS4" s="218"/>
      <c r="TUT4" s="218"/>
      <c r="TUU4" s="218"/>
      <c r="TUV4" s="218"/>
      <c r="TUW4" s="218"/>
      <c r="TUX4" s="218"/>
      <c r="TUY4" s="218"/>
      <c r="TUZ4" s="218"/>
      <c r="TVA4" s="218"/>
      <c r="TVB4" s="218"/>
      <c r="TVC4" s="218"/>
      <c r="TVD4" s="218"/>
      <c r="TVE4" s="218"/>
      <c r="TVF4" s="218"/>
      <c r="TVG4" s="218"/>
      <c r="TVH4" s="218"/>
      <c r="TVI4" s="218"/>
      <c r="TVJ4" s="218"/>
      <c r="TVK4" s="218"/>
      <c r="TVL4" s="218"/>
      <c r="TVM4" s="218"/>
      <c r="TVN4" s="218"/>
      <c r="TVO4" s="218"/>
      <c r="TVP4" s="218"/>
      <c r="TVQ4" s="218"/>
      <c r="TVR4" s="218"/>
      <c r="TVS4" s="218"/>
      <c r="TVT4" s="218"/>
      <c r="TVU4" s="218"/>
      <c r="TVV4" s="218"/>
      <c r="TVW4" s="218"/>
      <c r="TVX4" s="218"/>
      <c r="TVY4" s="218"/>
      <c r="TVZ4" s="218"/>
      <c r="TWA4" s="218"/>
      <c r="TWB4" s="218"/>
      <c r="TWC4" s="218"/>
      <c r="TWD4" s="218"/>
      <c r="TWE4" s="218"/>
      <c r="TWF4" s="218"/>
      <c r="TWG4" s="218"/>
      <c r="TWH4" s="218"/>
      <c r="TWI4" s="218"/>
      <c r="TWJ4" s="218"/>
      <c r="TWK4" s="218"/>
      <c r="TWL4" s="218"/>
      <c r="TWM4" s="218"/>
      <c r="TWN4" s="218"/>
      <c r="TWO4" s="218"/>
      <c r="TWP4" s="218"/>
      <c r="TWQ4" s="218"/>
      <c r="TWR4" s="218"/>
      <c r="TWS4" s="218"/>
      <c r="TWT4" s="218"/>
      <c r="TWU4" s="218"/>
      <c r="TWV4" s="218"/>
      <c r="TWW4" s="218"/>
      <c r="TWX4" s="218"/>
      <c r="TWY4" s="218"/>
      <c r="TWZ4" s="218"/>
      <c r="TXA4" s="218"/>
      <c r="TXB4" s="218"/>
      <c r="TXC4" s="218"/>
      <c r="TXD4" s="218"/>
      <c r="TXE4" s="218"/>
      <c r="TXF4" s="218"/>
      <c r="TXG4" s="218"/>
      <c r="TXH4" s="218"/>
      <c r="TXI4" s="218"/>
      <c r="TXJ4" s="218"/>
      <c r="TXK4" s="218"/>
      <c r="TXL4" s="218"/>
      <c r="TXM4" s="218"/>
      <c r="TXN4" s="218"/>
      <c r="TXO4" s="218"/>
      <c r="TXP4" s="218"/>
      <c r="TXQ4" s="218"/>
      <c r="TXR4" s="218"/>
      <c r="TXS4" s="218"/>
      <c r="TXT4" s="218"/>
      <c r="TXU4" s="218"/>
      <c r="TXV4" s="218"/>
      <c r="TXW4" s="218"/>
      <c r="TXX4" s="218"/>
      <c r="TXY4" s="218"/>
      <c r="TXZ4" s="218"/>
      <c r="TYA4" s="218"/>
      <c r="TYB4" s="218"/>
      <c r="TYC4" s="218"/>
      <c r="TYD4" s="218"/>
      <c r="TYE4" s="218"/>
      <c r="TYF4" s="218"/>
      <c r="TYG4" s="218"/>
      <c r="TYH4" s="218"/>
      <c r="TYI4" s="218"/>
      <c r="TYJ4" s="218"/>
      <c r="TYK4" s="218"/>
      <c r="TYL4" s="218"/>
      <c r="TYM4" s="218"/>
      <c r="TYN4" s="218"/>
      <c r="TYO4" s="218"/>
      <c r="TYP4" s="218"/>
      <c r="TYQ4" s="218"/>
      <c r="TYR4" s="218"/>
      <c r="TYS4" s="218"/>
      <c r="TYT4" s="218"/>
      <c r="TYU4" s="218"/>
      <c r="TYV4" s="218"/>
      <c r="TYW4" s="218"/>
      <c r="TYX4" s="218"/>
      <c r="TYY4" s="218"/>
      <c r="TYZ4" s="218"/>
      <c r="TZA4" s="218"/>
      <c r="TZB4" s="218"/>
      <c r="TZC4" s="218"/>
      <c r="TZD4" s="218"/>
      <c r="TZE4" s="218"/>
      <c r="TZF4" s="218"/>
      <c r="TZG4" s="218"/>
      <c r="TZH4" s="218"/>
      <c r="TZI4" s="218"/>
      <c r="TZJ4" s="218"/>
      <c r="TZK4" s="218"/>
      <c r="TZL4" s="218"/>
      <c r="TZM4" s="218"/>
      <c r="TZN4" s="218"/>
      <c r="TZO4" s="218"/>
      <c r="TZP4" s="218"/>
      <c r="TZQ4" s="218"/>
      <c r="TZR4" s="218"/>
      <c r="TZS4" s="218"/>
      <c r="TZT4" s="218"/>
      <c r="TZU4" s="218"/>
      <c r="TZV4" s="218"/>
      <c r="TZW4" s="218"/>
      <c r="TZX4" s="218"/>
      <c r="TZY4" s="218"/>
      <c r="TZZ4" s="218"/>
      <c r="UAA4" s="218"/>
      <c r="UAB4" s="218"/>
      <c r="UAC4" s="218"/>
      <c r="UAD4" s="218"/>
      <c r="UAE4" s="218"/>
      <c r="UAF4" s="218"/>
      <c r="UAG4" s="218"/>
      <c r="UAH4" s="218"/>
      <c r="UAI4" s="218"/>
      <c r="UAJ4" s="218"/>
      <c r="UAK4" s="218"/>
      <c r="UAL4" s="218"/>
      <c r="UAM4" s="218"/>
      <c r="UAN4" s="218"/>
      <c r="UAO4" s="218"/>
      <c r="UAP4" s="218"/>
      <c r="UAQ4" s="218"/>
      <c r="UAR4" s="218"/>
      <c r="UAS4" s="218"/>
      <c r="UAT4" s="218"/>
      <c r="UAU4" s="218"/>
      <c r="UAV4" s="218"/>
      <c r="UAW4" s="218"/>
      <c r="UAX4" s="218"/>
      <c r="UAY4" s="218"/>
      <c r="UAZ4" s="218"/>
      <c r="UBA4" s="218"/>
      <c r="UBB4" s="218"/>
      <c r="UBC4" s="218"/>
      <c r="UBD4" s="218"/>
      <c r="UBE4" s="218"/>
      <c r="UBF4" s="218"/>
      <c r="UBG4" s="218"/>
      <c r="UBH4" s="218"/>
      <c r="UBI4" s="218"/>
      <c r="UBJ4" s="218"/>
      <c r="UBK4" s="218"/>
      <c r="UBL4" s="218"/>
      <c r="UBM4" s="218"/>
      <c r="UBN4" s="218"/>
      <c r="UBO4" s="218"/>
      <c r="UBP4" s="218"/>
      <c r="UBQ4" s="218"/>
      <c r="UBR4" s="218"/>
      <c r="UBS4" s="218"/>
      <c r="UBT4" s="218"/>
      <c r="UBU4" s="218"/>
      <c r="UBV4" s="218"/>
      <c r="UBW4" s="218"/>
      <c r="UBX4" s="218"/>
      <c r="UBY4" s="218"/>
      <c r="UBZ4" s="218"/>
      <c r="UCA4" s="218"/>
      <c r="UCB4" s="218"/>
      <c r="UCC4" s="218"/>
      <c r="UCD4" s="218"/>
      <c r="UCE4" s="218"/>
      <c r="UCF4" s="218"/>
      <c r="UCG4" s="218"/>
      <c r="UCH4" s="218"/>
      <c r="UCI4" s="218"/>
      <c r="UCJ4" s="218"/>
      <c r="UCK4" s="218"/>
      <c r="UCL4" s="218"/>
      <c r="UCM4" s="218"/>
      <c r="UCN4" s="218"/>
      <c r="UCO4" s="218"/>
      <c r="UCP4" s="218"/>
      <c r="UCQ4" s="218"/>
      <c r="UCR4" s="218"/>
      <c r="UCS4" s="218"/>
      <c r="UCT4" s="218"/>
      <c r="UCU4" s="218"/>
      <c r="UCV4" s="218"/>
      <c r="UCW4" s="218"/>
      <c r="UCX4" s="218"/>
      <c r="UCY4" s="218"/>
      <c r="UCZ4" s="218"/>
      <c r="UDA4" s="218"/>
      <c r="UDB4" s="218"/>
      <c r="UDC4" s="218"/>
      <c r="UDD4" s="218"/>
      <c r="UDE4" s="218"/>
      <c r="UDF4" s="218"/>
      <c r="UDG4" s="218"/>
      <c r="UDH4" s="218"/>
      <c r="UDI4" s="218"/>
      <c r="UDJ4" s="218"/>
      <c r="UDK4" s="218"/>
      <c r="UDL4" s="218"/>
      <c r="UDM4" s="218"/>
      <c r="UDN4" s="218"/>
      <c r="UDO4" s="218"/>
      <c r="UDP4" s="218"/>
      <c r="UDQ4" s="218"/>
      <c r="UDR4" s="218"/>
      <c r="UDS4" s="218"/>
      <c r="UDT4" s="218"/>
      <c r="UDU4" s="218"/>
      <c r="UDV4" s="218"/>
      <c r="UDW4" s="218"/>
      <c r="UDX4" s="218"/>
      <c r="UDY4" s="218"/>
      <c r="UDZ4" s="218"/>
      <c r="UEA4" s="218"/>
      <c r="UEB4" s="218"/>
      <c r="UEC4" s="218"/>
      <c r="UED4" s="218"/>
      <c r="UEE4" s="218"/>
      <c r="UEF4" s="218"/>
      <c r="UEG4" s="218"/>
      <c r="UEH4" s="218"/>
      <c r="UEI4" s="218"/>
      <c r="UEJ4" s="218"/>
      <c r="UEK4" s="218"/>
      <c r="UEL4" s="218"/>
      <c r="UEM4" s="218"/>
      <c r="UEN4" s="218"/>
      <c r="UEO4" s="218"/>
      <c r="UEP4" s="218"/>
      <c r="UEQ4" s="218"/>
      <c r="UER4" s="218"/>
      <c r="UES4" s="218"/>
      <c r="UET4" s="218"/>
      <c r="UEU4" s="218"/>
      <c r="UEV4" s="218"/>
      <c r="UEW4" s="218"/>
      <c r="UEX4" s="218"/>
      <c r="UEY4" s="218"/>
      <c r="UEZ4" s="218"/>
      <c r="UFA4" s="218"/>
      <c r="UFB4" s="218"/>
      <c r="UFC4" s="218"/>
      <c r="UFD4" s="218"/>
      <c r="UFE4" s="218"/>
      <c r="UFF4" s="218"/>
      <c r="UFG4" s="218"/>
      <c r="UFH4" s="218"/>
      <c r="UFI4" s="218"/>
      <c r="UFJ4" s="218"/>
      <c r="UFK4" s="218"/>
      <c r="UFL4" s="218"/>
      <c r="UFM4" s="218"/>
      <c r="UFN4" s="218"/>
      <c r="UFO4" s="218"/>
      <c r="UFP4" s="218"/>
      <c r="UFQ4" s="218"/>
      <c r="UFR4" s="218"/>
      <c r="UFS4" s="218"/>
      <c r="UFT4" s="218"/>
      <c r="UFU4" s="218"/>
      <c r="UFV4" s="218"/>
      <c r="UFW4" s="218"/>
      <c r="UFX4" s="218"/>
      <c r="UFY4" s="218"/>
      <c r="UFZ4" s="218"/>
      <c r="UGA4" s="218"/>
      <c r="UGB4" s="218"/>
      <c r="UGC4" s="218"/>
      <c r="UGD4" s="218"/>
      <c r="UGE4" s="218"/>
      <c r="UGF4" s="218"/>
      <c r="UGG4" s="218"/>
      <c r="UGH4" s="218"/>
      <c r="UGI4" s="218"/>
      <c r="UGJ4" s="218"/>
      <c r="UGK4" s="218"/>
      <c r="UGL4" s="218"/>
      <c r="UGM4" s="218"/>
      <c r="UGN4" s="218"/>
      <c r="UGO4" s="218"/>
      <c r="UGP4" s="218"/>
      <c r="UGQ4" s="218"/>
      <c r="UGR4" s="218"/>
      <c r="UGS4" s="218"/>
      <c r="UGT4" s="218"/>
      <c r="UGU4" s="218"/>
      <c r="UGV4" s="218"/>
      <c r="UGW4" s="218"/>
      <c r="UGX4" s="218"/>
      <c r="UGY4" s="218"/>
      <c r="UGZ4" s="218"/>
      <c r="UHA4" s="218"/>
      <c r="UHB4" s="218"/>
      <c r="UHC4" s="218"/>
      <c r="UHD4" s="218"/>
      <c r="UHE4" s="218"/>
      <c r="UHF4" s="218"/>
      <c r="UHG4" s="218"/>
      <c r="UHH4" s="218"/>
      <c r="UHI4" s="218"/>
      <c r="UHJ4" s="218"/>
      <c r="UHK4" s="218"/>
      <c r="UHL4" s="218"/>
      <c r="UHM4" s="218"/>
      <c r="UHN4" s="218"/>
      <c r="UHO4" s="218"/>
      <c r="UHP4" s="218"/>
      <c r="UHQ4" s="218"/>
      <c r="UHR4" s="218"/>
      <c r="UHS4" s="218"/>
      <c r="UHT4" s="218"/>
      <c r="UHU4" s="218"/>
      <c r="UHV4" s="218"/>
      <c r="UHW4" s="218"/>
      <c r="UHX4" s="218"/>
      <c r="UHY4" s="218"/>
      <c r="UHZ4" s="218"/>
      <c r="UIA4" s="218"/>
      <c r="UIB4" s="218"/>
      <c r="UIC4" s="218"/>
      <c r="UID4" s="218"/>
      <c r="UIE4" s="218"/>
      <c r="UIF4" s="218"/>
      <c r="UIG4" s="218"/>
      <c r="UIH4" s="218"/>
      <c r="UII4" s="218"/>
      <c r="UIJ4" s="218"/>
      <c r="UIK4" s="218"/>
      <c r="UIL4" s="218"/>
      <c r="UIM4" s="218"/>
      <c r="UIN4" s="218"/>
      <c r="UIO4" s="218"/>
      <c r="UIP4" s="218"/>
      <c r="UIQ4" s="218"/>
      <c r="UIR4" s="218"/>
      <c r="UIS4" s="218"/>
      <c r="UIT4" s="218"/>
      <c r="UIU4" s="218"/>
      <c r="UIV4" s="218"/>
      <c r="UIW4" s="218"/>
      <c r="UIX4" s="218"/>
      <c r="UIY4" s="218"/>
      <c r="UIZ4" s="218"/>
      <c r="UJA4" s="218"/>
      <c r="UJB4" s="218"/>
      <c r="UJC4" s="218"/>
      <c r="UJD4" s="218"/>
      <c r="UJE4" s="218"/>
      <c r="UJF4" s="218"/>
      <c r="UJG4" s="218"/>
      <c r="UJH4" s="218"/>
      <c r="UJI4" s="218"/>
      <c r="UJJ4" s="218"/>
      <c r="UJK4" s="218"/>
      <c r="UJL4" s="218"/>
      <c r="UJM4" s="218"/>
      <c r="UJN4" s="218"/>
      <c r="UJO4" s="218"/>
      <c r="UJP4" s="218"/>
      <c r="UJQ4" s="218"/>
      <c r="UJR4" s="218"/>
      <c r="UJS4" s="218"/>
      <c r="UJT4" s="218"/>
      <c r="UJU4" s="218"/>
      <c r="UJV4" s="218"/>
      <c r="UJW4" s="218"/>
      <c r="UJX4" s="218"/>
      <c r="UJY4" s="218"/>
      <c r="UJZ4" s="218"/>
      <c r="UKA4" s="218"/>
      <c r="UKB4" s="218"/>
      <c r="UKC4" s="218"/>
      <c r="UKD4" s="218"/>
      <c r="UKE4" s="218"/>
      <c r="UKF4" s="218"/>
      <c r="UKG4" s="218"/>
      <c r="UKH4" s="218"/>
      <c r="UKI4" s="218"/>
      <c r="UKJ4" s="218"/>
      <c r="UKK4" s="218"/>
      <c r="UKL4" s="218"/>
      <c r="UKM4" s="218"/>
      <c r="UKN4" s="218"/>
      <c r="UKO4" s="218"/>
      <c r="UKP4" s="218"/>
      <c r="UKQ4" s="218"/>
      <c r="UKR4" s="218"/>
      <c r="UKS4" s="218"/>
      <c r="UKT4" s="218"/>
      <c r="UKU4" s="218"/>
      <c r="UKV4" s="218"/>
      <c r="UKW4" s="218"/>
      <c r="UKX4" s="218"/>
      <c r="UKY4" s="218"/>
      <c r="UKZ4" s="218"/>
      <c r="ULA4" s="218"/>
      <c r="ULB4" s="218"/>
      <c r="ULC4" s="218"/>
      <c r="ULD4" s="218"/>
      <c r="ULE4" s="218"/>
      <c r="ULF4" s="218"/>
      <c r="ULG4" s="218"/>
      <c r="ULH4" s="218"/>
      <c r="ULI4" s="218"/>
      <c r="ULJ4" s="218"/>
      <c r="ULK4" s="218"/>
      <c r="ULL4" s="218"/>
      <c r="ULM4" s="218"/>
      <c r="ULN4" s="218"/>
      <c r="ULO4" s="218"/>
      <c r="ULP4" s="218"/>
      <c r="ULQ4" s="218"/>
      <c r="ULR4" s="218"/>
      <c r="ULS4" s="218"/>
      <c r="ULT4" s="218"/>
      <c r="ULU4" s="218"/>
      <c r="ULV4" s="218"/>
      <c r="ULW4" s="218"/>
      <c r="ULX4" s="218"/>
      <c r="ULY4" s="218"/>
      <c r="ULZ4" s="218"/>
      <c r="UMA4" s="218"/>
      <c r="UMB4" s="218"/>
      <c r="UMC4" s="218"/>
      <c r="UMD4" s="218"/>
      <c r="UME4" s="218"/>
      <c r="UMF4" s="218"/>
      <c r="UMG4" s="218"/>
      <c r="UMH4" s="218"/>
      <c r="UMI4" s="218"/>
      <c r="UMJ4" s="218"/>
      <c r="UMK4" s="218"/>
      <c r="UML4" s="218"/>
      <c r="UMM4" s="218"/>
      <c r="UMN4" s="218"/>
      <c r="UMO4" s="218"/>
      <c r="UMP4" s="218"/>
      <c r="UMQ4" s="218"/>
      <c r="UMR4" s="218"/>
      <c r="UMS4" s="218"/>
      <c r="UMT4" s="218"/>
      <c r="UMU4" s="218"/>
      <c r="UMV4" s="218"/>
      <c r="UMW4" s="218"/>
      <c r="UMX4" s="218"/>
      <c r="UMY4" s="218"/>
      <c r="UMZ4" s="218"/>
      <c r="UNA4" s="218"/>
      <c r="UNB4" s="218"/>
      <c r="UNC4" s="218"/>
      <c r="UND4" s="218"/>
      <c r="UNE4" s="218"/>
      <c r="UNF4" s="218"/>
      <c r="UNG4" s="218"/>
      <c r="UNH4" s="218"/>
      <c r="UNI4" s="218"/>
      <c r="UNJ4" s="218"/>
      <c r="UNK4" s="218"/>
      <c r="UNL4" s="218"/>
      <c r="UNM4" s="218"/>
      <c r="UNN4" s="218"/>
      <c r="UNO4" s="218"/>
      <c r="UNP4" s="218"/>
      <c r="UNQ4" s="218"/>
      <c r="UNR4" s="218"/>
      <c r="UNS4" s="218"/>
      <c r="UNT4" s="218"/>
      <c r="UNU4" s="218"/>
      <c r="UNV4" s="218"/>
      <c r="UNW4" s="218"/>
      <c r="UNX4" s="218"/>
      <c r="UNY4" s="218"/>
      <c r="UNZ4" s="218"/>
      <c r="UOA4" s="218"/>
      <c r="UOB4" s="218"/>
      <c r="UOC4" s="218"/>
      <c r="UOD4" s="218"/>
      <c r="UOE4" s="218"/>
      <c r="UOF4" s="218"/>
      <c r="UOG4" s="218"/>
      <c r="UOH4" s="218"/>
      <c r="UOI4" s="218"/>
      <c r="UOJ4" s="218"/>
      <c r="UOK4" s="218"/>
      <c r="UOL4" s="218"/>
      <c r="UOM4" s="218"/>
      <c r="UON4" s="218"/>
      <c r="UOO4" s="218"/>
      <c r="UOP4" s="218"/>
      <c r="UOQ4" s="218"/>
      <c r="UOR4" s="218"/>
      <c r="UOS4" s="218"/>
      <c r="UOT4" s="218"/>
      <c r="UOU4" s="218"/>
      <c r="UOV4" s="218"/>
      <c r="UOW4" s="218"/>
      <c r="UOX4" s="218"/>
      <c r="UOY4" s="218"/>
      <c r="UOZ4" s="218"/>
      <c r="UPA4" s="218"/>
      <c r="UPB4" s="218"/>
      <c r="UPC4" s="218"/>
      <c r="UPD4" s="218"/>
      <c r="UPE4" s="218"/>
      <c r="UPF4" s="218"/>
      <c r="UPG4" s="218"/>
      <c r="UPH4" s="218"/>
      <c r="UPI4" s="218"/>
      <c r="UPJ4" s="218"/>
      <c r="UPK4" s="218"/>
      <c r="UPL4" s="218"/>
      <c r="UPM4" s="218"/>
      <c r="UPN4" s="218"/>
      <c r="UPO4" s="218"/>
      <c r="UPP4" s="218"/>
      <c r="UPQ4" s="218"/>
      <c r="UPR4" s="218"/>
      <c r="UPS4" s="218"/>
      <c r="UPT4" s="218"/>
      <c r="UPU4" s="218"/>
      <c r="UPV4" s="218"/>
      <c r="UPW4" s="218"/>
      <c r="UPX4" s="218"/>
      <c r="UPY4" s="218"/>
      <c r="UPZ4" s="218"/>
      <c r="UQA4" s="218"/>
      <c r="UQB4" s="218"/>
      <c r="UQC4" s="218"/>
      <c r="UQD4" s="218"/>
      <c r="UQE4" s="218"/>
      <c r="UQF4" s="218"/>
      <c r="UQG4" s="218"/>
      <c r="UQH4" s="218"/>
      <c r="UQI4" s="218"/>
      <c r="UQJ4" s="218"/>
      <c r="UQK4" s="218"/>
      <c r="UQL4" s="218"/>
      <c r="UQM4" s="218"/>
      <c r="UQN4" s="218"/>
      <c r="UQO4" s="218"/>
      <c r="UQP4" s="218"/>
      <c r="UQQ4" s="218"/>
      <c r="UQR4" s="218"/>
      <c r="UQS4" s="218"/>
      <c r="UQT4" s="218"/>
      <c r="UQU4" s="218"/>
      <c r="UQV4" s="218"/>
      <c r="UQW4" s="218"/>
      <c r="UQX4" s="218"/>
      <c r="UQY4" s="218"/>
      <c r="UQZ4" s="218"/>
      <c r="URA4" s="218"/>
      <c r="URB4" s="218"/>
      <c r="URC4" s="218"/>
      <c r="URD4" s="218"/>
      <c r="URE4" s="218"/>
      <c r="URF4" s="218"/>
      <c r="URG4" s="218"/>
      <c r="URH4" s="218"/>
      <c r="URI4" s="218"/>
      <c r="URJ4" s="218"/>
      <c r="URK4" s="218"/>
      <c r="URL4" s="218"/>
      <c r="URM4" s="218"/>
      <c r="URN4" s="218"/>
      <c r="URO4" s="218"/>
      <c r="URP4" s="218"/>
      <c r="URQ4" s="218"/>
      <c r="URR4" s="218"/>
      <c r="URS4" s="218"/>
      <c r="URT4" s="218"/>
      <c r="URU4" s="218"/>
      <c r="URV4" s="218"/>
      <c r="URW4" s="218"/>
      <c r="URX4" s="218"/>
      <c r="URY4" s="218"/>
      <c r="URZ4" s="218"/>
      <c r="USA4" s="218"/>
      <c r="USB4" s="218"/>
      <c r="USC4" s="218"/>
      <c r="USD4" s="218"/>
      <c r="USE4" s="218"/>
      <c r="USF4" s="218"/>
      <c r="USG4" s="218"/>
      <c r="USH4" s="218"/>
      <c r="USI4" s="218"/>
      <c r="USJ4" s="218"/>
      <c r="USK4" s="218"/>
      <c r="USL4" s="218"/>
      <c r="USM4" s="218"/>
      <c r="USN4" s="218"/>
      <c r="USO4" s="218"/>
      <c r="USP4" s="218"/>
      <c r="USQ4" s="218"/>
      <c r="USR4" s="218"/>
      <c r="USS4" s="218"/>
      <c r="UST4" s="218"/>
      <c r="USU4" s="218"/>
      <c r="USV4" s="218"/>
      <c r="USW4" s="218"/>
      <c r="USX4" s="218"/>
      <c r="USY4" s="218"/>
      <c r="USZ4" s="218"/>
      <c r="UTA4" s="218"/>
      <c r="UTB4" s="218"/>
      <c r="UTC4" s="218"/>
      <c r="UTD4" s="218"/>
      <c r="UTE4" s="218"/>
      <c r="UTF4" s="218"/>
      <c r="UTG4" s="218"/>
      <c r="UTH4" s="218"/>
      <c r="UTI4" s="218"/>
      <c r="UTJ4" s="218"/>
      <c r="UTK4" s="218"/>
      <c r="UTL4" s="218"/>
      <c r="UTM4" s="218"/>
      <c r="UTN4" s="218"/>
      <c r="UTO4" s="218"/>
      <c r="UTP4" s="218"/>
      <c r="UTQ4" s="218"/>
      <c r="UTR4" s="218"/>
      <c r="UTS4" s="218"/>
      <c r="UTT4" s="218"/>
      <c r="UTU4" s="218"/>
      <c r="UTV4" s="218"/>
      <c r="UTW4" s="218"/>
      <c r="UTX4" s="218"/>
      <c r="UTY4" s="218"/>
      <c r="UTZ4" s="218"/>
      <c r="UUA4" s="218"/>
      <c r="UUB4" s="218"/>
      <c r="UUC4" s="218"/>
      <c r="UUD4" s="218"/>
      <c r="UUE4" s="218"/>
      <c r="UUF4" s="218"/>
      <c r="UUG4" s="218"/>
      <c r="UUH4" s="218"/>
      <c r="UUI4" s="218"/>
      <c r="UUJ4" s="218"/>
      <c r="UUK4" s="218"/>
      <c r="UUL4" s="218"/>
      <c r="UUM4" s="218"/>
      <c r="UUN4" s="218"/>
      <c r="UUO4" s="218"/>
      <c r="UUP4" s="218"/>
      <c r="UUQ4" s="218"/>
      <c r="UUR4" s="218"/>
      <c r="UUS4" s="218"/>
      <c r="UUT4" s="218"/>
      <c r="UUU4" s="218"/>
      <c r="UUV4" s="218"/>
      <c r="UUW4" s="218"/>
      <c r="UUX4" s="218"/>
      <c r="UUY4" s="218"/>
      <c r="UUZ4" s="218"/>
      <c r="UVA4" s="218"/>
      <c r="UVB4" s="218"/>
      <c r="UVC4" s="218"/>
      <c r="UVD4" s="218"/>
      <c r="UVE4" s="218"/>
      <c r="UVF4" s="218"/>
      <c r="UVG4" s="218"/>
      <c r="UVH4" s="218"/>
      <c r="UVI4" s="218"/>
      <c r="UVJ4" s="218"/>
      <c r="UVK4" s="218"/>
      <c r="UVL4" s="218"/>
      <c r="UVM4" s="218"/>
      <c r="UVN4" s="218"/>
      <c r="UVO4" s="218"/>
      <c r="UVP4" s="218"/>
      <c r="UVQ4" s="218"/>
      <c r="UVR4" s="218"/>
      <c r="UVS4" s="218"/>
      <c r="UVT4" s="218"/>
      <c r="UVU4" s="218"/>
      <c r="UVV4" s="218"/>
      <c r="UVW4" s="218"/>
      <c r="UVX4" s="218"/>
      <c r="UVY4" s="218"/>
      <c r="UVZ4" s="218"/>
      <c r="UWA4" s="218"/>
      <c r="UWB4" s="218"/>
      <c r="UWC4" s="218"/>
      <c r="UWD4" s="218"/>
      <c r="UWE4" s="218"/>
      <c r="UWF4" s="218"/>
      <c r="UWG4" s="218"/>
      <c r="UWH4" s="218"/>
      <c r="UWI4" s="218"/>
      <c r="UWJ4" s="218"/>
      <c r="UWK4" s="218"/>
      <c r="UWL4" s="218"/>
      <c r="UWM4" s="218"/>
      <c r="UWN4" s="218"/>
      <c r="UWO4" s="218"/>
      <c r="UWP4" s="218"/>
      <c r="UWQ4" s="218"/>
      <c r="UWR4" s="218"/>
      <c r="UWS4" s="218"/>
      <c r="UWT4" s="218"/>
      <c r="UWU4" s="218"/>
      <c r="UWV4" s="218"/>
      <c r="UWW4" s="218"/>
      <c r="UWX4" s="218"/>
      <c r="UWY4" s="218"/>
      <c r="UWZ4" s="218"/>
      <c r="UXA4" s="218"/>
      <c r="UXB4" s="218"/>
      <c r="UXC4" s="218"/>
      <c r="UXD4" s="218"/>
      <c r="UXE4" s="218"/>
      <c r="UXF4" s="218"/>
      <c r="UXG4" s="218"/>
      <c r="UXH4" s="218"/>
      <c r="UXI4" s="218"/>
      <c r="UXJ4" s="218"/>
      <c r="UXK4" s="218"/>
      <c r="UXL4" s="218"/>
      <c r="UXM4" s="218"/>
      <c r="UXN4" s="218"/>
      <c r="UXO4" s="218"/>
      <c r="UXP4" s="218"/>
      <c r="UXQ4" s="218"/>
      <c r="UXR4" s="218"/>
      <c r="UXS4" s="218"/>
      <c r="UXT4" s="218"/>
      <c r="UXU4" s="218"/>
      <c r="UXV4" s="218"/>
      <c r="UXW4" s="218"/>
      <c r="UXX4" s="218"/>
      <c r="UXY4" s="218"/>
      <c r="UXZ4" s="218"/>
      <c r="UYA4" s="218"/>
      <c r="UYB4" s="218"/>
      <c r="UYC4" s="218"/>
      <c r="UYD4" s="218"/>
      <c r="UYE4" s="218"/>
      <c r="UYF4" s="218"/>
      <c r="UYG4" s="218"/>
      <c r="UYH4" s="218"/>
      <c r="UYI4" s="218"/>
      <c r="UYJ4" s="218"/>
      <c r="UYK4" s="218"/>
      <c r="UYL4" s="218"/>
      <c r="UYM4" s="218"/>
      <c r="UYN4" s="218"/>
      <c r="UYO4" s="218"/>
      <c r="UYP4" s="218"/>
      <c r="UYQ4" s="218"/>
      <c r="UYR4" s="218"/>
      <c r="UYS4" s="218"/>
      <c r="UYT4" s="218"/>
      <c r="UYU4" s="218"/>
      <c r="UYV4" s="218"/>
      <c r="UYW4" s="218"/>
      <c r="UYX4" s="218"/>
      <c r="UYY4" s="218"/>
      <c r="UYZ4" s="218"/>
      <c r="UZA4" s="218"/>
      <c r="UZB4" s="218"/>
      <c r="UZC4" s="218"/>
      <c r="UZD4" s="218"/>
      <c r="UZE4" s="218"/>
      <c r="UZF4" s="218"/>
      <c r="UZG4" s="218"/>
      <c r="UZH4" s="218"/>
      <c r="UZI4" s="218"/>
      <c r="UZJ4" s="218"/>
      <c r="UZK4" s="218"/>
      <c r="UZL4" s="218"/>
      <c r="UZM4" s="218"/>
      <c r="UZN4" s="218"/>
      <c r="UZO4" s="218"/>
      <c r="UZP4" s="218"/>
      <c r="UZQ4" s="218"/>
      <c r="UZR4" s="218"/>
      <c r="UZS4" s="218"/>
      <c r="UZT4" s="218"/>
      <c r="UZU4" s="218"/>
      <c r="UZV4" s="218"/>
      <c r="UZW4" s="218"/>
      <c r="UZX4" s="218"/>
      <c r="UZY4" s="218"/>
      <c r="UZZ4" s="218"/>
      <c r="VAA4" s="218"/>
      <c r="VAB4" s="218"/>
      <c r="VAC4" s="218"/>
      <c r="VAD4" s="218"/>
      <c r="VAE4" s="218"/>
      <c r="VAF4" s="218"/>
      <c r="VAG4" s="218"/>
      <c r="VAH4" s="218"/>
      <c r="VAI4" s="218"/>
      <c r="VAJ4" s="218"/>
      <c r="VAK4" s="218"/>
      <c r="VAL4" s="218"/>
      <c r="VAM4" s="218"/>
      <c r="VAN4" s="218"/>
      <c r="VAO4" s="218"/>
      <c r="VAP4" s="218"/>
      <c r="VAQ4" s="218"/>
      <c r="VAR4" s="218"/>
      <c r="VAS4" s="218"/>
      <c r="VAT4" s="218"/>
      <c r="VAU4" s="218"/>
      <c r="VAV4" s="218"/>
      <c r="VAW4" s="218"/>
      <c r="VAX4" s="218"/>
      <c r="VAY4" s="218"/>
      <c r="VAZ4" s="218"/>
      <c r="VBA4" s="218"/>
      <c r="VBB4" s="218"/>
      <c r="VBC4" s="218"/>
      <c r="VBD4" s="218"/>
      <c r="VBE4" s="218"/>
      <c r="VBF4" s="218"/>
      <c r="VBG4" s="218"/>
      <c r="VBH4" s="218"/>
      <c r="VBI4" s="218"/>
      <c r="VBJ4" s="218"/>
      <c r="VBK4" s="218"/>
      <c r="VBL4" s="218"/>
      <c r="VBM4" s="218"/>
      <c r="VBN4" s="218"/>
      <c r="VBO4" s="218"/>
      <c r="VBP4" s="218"/>
      <c r="VBQ4" s="218"/>
      <c r="VBR4" s="218"/>
      <c r="VBS4" s="218"/>
      <c r="VBT4" s="218"/>
      <c r="VBU4" s="218"/>
      <c r="VBV4" s="218"/>
      <c r="VBW4" s="218"/>
      <c r="VBX4" s="218"/>
      <c r="VBY4" s="218"/>
      <c r="VBZ4" s="218"/>
      <c r="VCA4" s="218"/>
      <c r="VCB4" s="218"/>
      <c r="VCC4" s="218"/>
      <c r="VCD4" s="218"/>
      <c r="VCE4" s="218"/>
      <c r="VCF4" s="218"/>
      <c r="VCG4" s="218"/>
      <c r="VCH4" s="218"/>
      <c r="VCI4" s="218"/>
      <c r="VCJ4" s="218"/>
      <c r="VCK4" s="218"/>
      <c r="VCL4" s="218"/>
      <c r="VCM4" s="218"/>
      <c r="VCN4" s="218"/>
      <c r="VCO4" s="218"/>
      <c r="VCP4" s="218"/>
      <c r="VCQ4" s="218"/>
      <c r="VCR4" s="218"/>
      <c r="VCS4" s="218"/>
      <c r="VCT4" s="218"/>
      <c r="VCU4" s="218"/>
      <c r="VCV4" s="218"/>
      <c r="VCW4" s="218"/>
      <c r="VCX4" s="218"/>
      <c r="VCY4" s="218"/>
      <c r="VCZ4" s="218"/>
      <c r="VDA4" s="218"/>
      <c r="VDB4" s="218"/>
      <c r="VDC4" s="218"/>
      <c r="VDD4" s="218"/>
      <c r="VDE4" s="218"/>
      <c r="VDF4" s="218"/>
      <c r="VDG4" s="218"/>
      <c r="VDH4" s="218"/>
      <c r="VDI4" s="218"/>
      <c r="VDJ4" s="218"/>
      <c r="VDK4" s="218"/>
      <c r="VDL4" s="218"/>
      <c r="VDM4" s="218"/>
      <c r="VDN4" s="218"/>
      <c r="VDO4" s="218"/>
      <c r="VDP4" s="218"/>
      <c r="VDQ4" s="218"/>
      <c r="VDR4" s="218"/>
      <c r="VDS4" s="218"/>
      <c r="VDT4" s="218"/>
      <c r="VDU4" s="218"/>
      <c r="VDV4" s="218"/>
      <c r="VDW4" s="218"/>
      <c r="VDX4" s="218"/>
      <c r="VDY4" s="218"/>
      <c r="VDZ4" s="218"/>
      <c r="VEA4" s="218"/>
      <c r="VEB4" s="218"/>
      <c r="VEC4" s="218"/>
      <c r="VED4" s="218"/>
      <c r="VEE4" s="218"/>
      <c r="VEF4" s="218"/>
      <c r="VEG4" s="218"/>
      <c r="VEH4" s="218"/>
      <c r="VEI4" s="218"/>
      <c r="VEJ4" s="218"/>
      <c r="VEK4" s="218"/>
      <c r="VEL4" s="218"/>
      <c r="VEM4" s="218"/>
      <c r="VEN4" s="218"/>
      <c r="VEO4" s="218"/>
      <c r="VEP4" s="218"/>
      <c r="VEQ4" s="218"/>
      <c r="VER4" s="218"/>
      <c r="VES4" s="218"/>
      <c r="VET4" s="218"/>
      <c r="VEU4" s="218"/>
      <c r="VEV4" s="218"/>
      <c r="VEW4" s="218"/>
      <c r="VEX4" s="218"/>
      <c r="VEY4" s="218"/>
      <c r="VEZ4" s="218"/>
      <c r="VFA4" s="218"/>
      <c r="VFB4" s="218"/>
      <c r="VFC4" s="218"/>
      <c r="VFD4" s="218"/>
      <c r="VFE4" s="218"/>
      <c r="VFF4" s="218"/>
      <c r="VFG4" s="218"/>
      <c r="VFH4" s="218"/>
      <c r="VFI4" s="218"/>
      <c r="VFJ4" s="218"/>
      <c r="VFK4" s="218"/>
      <c r="VFL4" s="218"/>
      <c r="VFM4" s="218"/>
      <c r="VFN4" s="218"/>
      <c r="VFO4" s="218"/>
      <c r="VFP4" s="218"/>
      <c r="VFQ4" s="218"/>
      <c r="VFR4" s="218"/>
      <c r="VFS4" s="218"/>
      <c r="VFT4" s="218"/>
      <c r="VFU4" s="218"/>
      <c r="VFV4" s="218"/>
      <c r="VFW4" s="218"/>
      <c r="VFX4" s="218"/>
      <c r="VFY4" s="218"/>
      <c r="VFZ4" s="218"/>
      <c r="VGA4" s="218"/>
      <c r="VGB4" s="218"/>
      <c r="VGC4" s="218"/>
      <c r="VGD4" s="218"/>
      <c r="VGE4" s="218"/>
      <c r="VGF4" s="218"/>
      <c r="VGG4" s="218"/>
      <c r="VGH4" s="218"/>
      <c r="VGI4" s="218"/>
      <c r="VGJ4" s="218"/>
      <c r="VGK4" s="218"/>
      <c r="VGL4" s="218"/>
      <c r="VGM4" s="218"/>
      <c r="VGN4" s="218"/>
      <c r="VGO4" s="218"/>
      <c r="VGP4" s="218"/>
      <c r="VGQ4" s="218"/>
      <c r="VGR4" s="218"/>
      <c r="VGS4" s="218"/>
      <c r="VGT4" s="218"/>
      <c r="VGU4" s="218"/>
      <c r="VGV4" s="218"/>
      <c r="VGW4" s="218"/>
      <c r="VGX4" s="218"/>
      <c r="VGY4" s="218"/>
      <c r="VGZ4" s="218"/>
      <c r="VHA4" s="218"/>
      <c r="VHB4" s="218"/>
      <c r="VHC4" s="218"/>
      <c r="VHD4" s="218"/>
      <c r="VHE4" s="218"/>
      <c r="VHF4" s="218"/>
      <c r="VHG4" s="218"/>
      <c r="VHH4" s="218"/>
      <c r="VHI4" s="218"/>
      <c r="VHJ4" s="218"/>
      <c r="VHK4" s="218"/>
      <c r="VHL4" s="218"/>
      <c r="VHM4" s="218"/>
      <c r="VHN4" s="218"/>
      <c r="VHO4" s="218"/>
      <c r="VHP4" s="218"/>
      <c r="VHQ4" s="218"/>
      <c r="VHR4" s="218"/>
      <c r="VHS4" s="218"/>
      <c r="VHT4" s="218"/>
      <c r="VHU4" s="218"/>
      <c r="VHV4" s="218"/>
      <c r="VHW4" s="218"/>
      <c r="VHX4" s="218"/>
      <c r="VHY4" s="218"/>
      <c r="VHZ4" s="218"/>
      <c r="VIA4" s="218"/>
      <c r="VIB4" s="218"/>
      <c r="VIC4" s="218"/>
      <c r="VID4" s="218"/>
      <c r="VIE4" s="218"/>
      <c r="VIF4" s="218"/>
      <c r="VIG4" s="218"/>
      <c r="VIH4" s="218"/>
      <c r="VII4" s="218"/>
      <c r="VIJ4" s="218"/>
      <c r="VIK4" s="218"/>
      <c r="VIL4" s="218"/>
      <c r="VIM4" s="218"/>
      <c r="VIN4" s="218"/>
      <c r="VIO4" s="218"/>
      <c r="VIP4" s="218"/>
      <c r="VIQ4" s="218"/>
      <c r="VIR4" s="218"/>
      <c r="VIS4" s="218"/>
      <c r="VIT4" s="218"/>
      <c r="VIU4" s="218"/>
      <c r="VIV4" s="218"/>
      <c r="VIW4" s="218"/>
      <c r="VIX4" s="218"/>
      <c r="VIY4" s="218"/>
      <c r="VIZ4" s="218"/>
      <c r="VJA4" s="218"/>
      <c r="VJB4" s="218"/>
      <c r="VJC4" s="218"/>
      <c r="VJD4" s="218"/>
      <c r="VJE4" s="218"/>
      <c r="VJF4" s="218"/>
      <c r="VJG4" s="218"/>
      <c r="VJH4" s="218"/>
      <c r="VJI4" s="218"/>
      <c r="VJJ4" s="218"/>
      <c r="VJK4" s="218"/>
      <c r="VJL4" s="218"/>
      <c r="VJM4" s="218"/>
      <c r="VJN4" s="218"/>
      <c r="VJO4" s="218"/>
      <c r="VJP4" s="218"/>
      <c r="VJQ4" s="218"/>
      <c r="VJR4" s="218"/>
      <c r="VJS4" s="218"/>
      <c r="VJT4" s="218"/>
      <c r="VJU4" s="218"/>
      <c r="VJV4" s="218"/>
      <c r="VJW4" s="218"/>
      <c r="VJX4" s="218"/>
      <c r="VJY4" s="218"/>
      <c r="VJZ4" s="218"/>
      <c r="VKA4" s="218"/>
      <c r="VKB4" s="218"/>
      <c r="VKC4" s="218"/>
      <c r="VKD4" s="218"/>
      <c r="VKE4" s="218"/>
      <c r="VKF4" s="218"/>
      <c r="VKG4" s="218"/>
      <c r="VKH4" s="218"/>
      <c r="VKI4" s="218"/>
      <c r="VKJ4" s="218"/>
      <c r="VKK4" s="218"/>
      <c r="VKL4" s="218"/>
      <c r="VKM4" s="218"/>
      <c r="VKN4" s="218"/>
      <c r="VKO4" s="218"/>
      <c r="VKP4" s="218"/>
      <c r="VKQ4" s="218"/>
      <c r="VKR4" s="218"/>
      <c r="VKS4" s="218"/>
      <c r="VKT4" s="218"/>
      <c r="VKU4" s="218"/>
      <c r="VKV4" s="218"/>
      <c r="VKW4" s="218"/>
      <c r="VKX4" s="218"/>
      <c r="VKY4" s="218"/>
      <c r="VKZ4" s="218"/>
      <c r="VLA4" s="218"/>
      <c r="VLB4" s="218"/>
      <c r="VLC4" s="218"/>
      <c r="VLD4" s="218"/>
      <c r="VLE4" s="218"/>
      <c r="VLF4" s="218"/>
      <c r="VLG4" s="218"/>
      <c r="VLH4" s="218"/>
      <c r="VLI4" s="218"/>
      <c r="VLJ4" s="218"/>
      <c r="VLK4" s="218"/>
      <c r="VLL4" s="218"/>
      <c r="VLM4" s="218"/>
      <c r="VLN4" s="218"/>
      <c r="VLO4" s="218"/>
      <c r="VLP4" s="218"/>
      <c r="VLQ4" s="218"/>
      <c r="VLR4" s="218"/>
      <c r="VLS4" s="218"/>
      <c r="VLT4" s="218"/>
      <c r="VLU4" s="218"/>
      <c r="VLV4" s="218"/>
      <c r="VLW4" s="218"/>
      <c r="VLX4" s="218"/>
      <c r="VLY4" s="218"/>
      <c r="VLZ4" s="218"/>
      <c r="VMA4" s="218"/>
      <c r="VMB4" s="218"/>
      <c r="VMC4" s="218"/>
      <c r="VMD4" s="218"/>
      <c r="VME4" s="218"/>
      <c r="VMF4" s="218"/>
      <c r="VMG4" s="218"/>
      <c r="VMH4" s="218"/>
      <c r="VMI4" s="218"/>
      <c r="VMJ4" s="218"/>
      <c r="VMK4" s="218"/>
      <c r="VML4" s="218"/>
      <c r="VMM4" s="218"/>
      <c r="VMN4" s="218"/>
      <c r="VMO4" s="218"/>
      <c r="VMP4" s="218"/>
      <c r="VMQ4" s="218"/>
      <c r="VMR4" s="218"/>
      <c r="VMS4" s="218"/>
      <c r="VMT4" s="218"/>
      <c r="VMU4" s="218"/>
      <c r="VMV4" s="218"/>
      <c r="VMW4" s="218"/>
      <c r="VMX4" s="218"/>
      <c r="VMY4" s="218"/>
      <c r="VMZ4" s="218"/>
      <c r="VNA4" s="218"/>
      <c r="VNB4" s="218"/>
      <c r="VNC4" s="218"/>
      <c r="VND4" s="218"/>
      <c r="VNE4" s="218"/>
      <c r="VNF4" s="218"/>
      <c r="VNG4" s="218"/>
      <c r="VNH4" s="218"/>
      <c r="VNI4" s="218"/>
      <c r="VNJ4" s="218"/>
      <c r="VNK4" s="218"/>
      <c r="VNL4" s="218"/>
      <c r="VNM4" s="218"/>
      <c r="VNN4" s="218"/>
      <c r="VNO4" s="218"/>
      <c r="VNP4" s="218"/>
      <c r="VNQ4" s="218"/>
      <c r="VNR4" s="218"/>
      <c r="VNS4" s="218"/>
      <c r="VNT4" s="218"/>
      <c r="VNU4" s="218"/>
      <c r="VNV4" s="218"/>
      <c r="VNW4" s="218"/>
      <c r="VNX4" s="218"/>
      <c r="VNY4" s="218"/>
      <c r="VNZ4" s="218"/>
      <c r="VOA4" s="218"/>
      <c r="VOB4" s="218"/>
      <c r="VOC4" s="218"/>
      <c r="VOD4" s="218"/>
      <c r="VOE4" s="218"/>
      <c r="VOF4" s="218"/>
      <c r="VOG4" s="218"/>
      <c r="VOH4" s="218"/>
      <c r="VOI4" s="218"/>
      <c r="VOJ4" s="218"/>
      <c r="VOK4" s="218"/>
      <c r="VOL4" s="218"/>
      <c r="VOM4" s="218"/>
      <c r="VON4" s="218"/>
      <c r="VOO4" s="218"/>
      <c r="VOP4" s="218"/>
      <c r="VOQ4" s="218"/>
      <c r="VOR4" s="218"/>
      <c r="VOS4" s="218"/>
      <c r="VOT4" s="218"/>
      <c r="VOU4" s="218"/>
      <c r="VOV4" s="218"/>
      <c r="VOW4" s="218"/>
      <c r="VOX4" s="218"/>
      <c r="VOY4" s="218"/>
      <c r="VOZ4" s="218"/>
      <c r="VPA4" s="218"/>
      <c r="VPB4" s="218"/>
      <c r="VPC4" s="218"/>
      <c r="VPD4" s="218"/>
      <c r="VPE4" s="218"/>
      <c r="VPF4" s="218"/>
      <c r="VPG4" s="218"/>
      <c r="VPH4" s="218"/>
      <c r="VPI4" s="218"/>
      <c r="VPJ4" s="218"/>
      <c r="VPK4" s="218"/>
      <c r="VPL4" s="218"/>
      <c r="VPM4" s="218"/>
      <c r="VPN4" s="218"/>
      <c r="VPO4" s="218"/>
      <c r="VPP4" s="218"/>
      <c r="VPQ4" s="218"/>
      <c r="VPR4" s="218"/>
      <c r="VPS4" s="218"/>
      <c r="VPT4" s="218"/>
      <c r="VPU4" s="218"/>
      <c r="VPV4" s="218"/>
      <c r="VPW4" s="218"/>
      <c r="VPX4" s="218"/>
      <c r="VPY4" s="218"/>
      <c r="VPZ4" s="218"/>
      <c r="VQA4" s="218"/>
      <c r="VQB4" s="218"/>
      <c r="VQC4" s="218"/>
      <c r="VQD4" s="218"/>
      <c r="VQE4" s="218"/>
      <c r="VQF4" s="218"/>
      <c r="VQG4" s="218"/>
      <c r="VQH4" s="218"/>
      <c r="VQI4" s="218"/>
      <c r="VQJ4" s="218"/>
      <c r="VQK4" s="218"/>
      <c r="VQL4" s="218"/>
      <c r="VQM4" s="218"/>
      <c r="VQN4" s="218"/>
      <c r="VQO4" s="218"/>
      <c r="VQP4" s="218"/>
      <c r="VQQ4" s="218"/>
      <c r="VQR4" s="218"/>
      <c r="VQS4" s="218"/>
      <c r="VQT4" s="218"/>
      <c r="VQU4" s="218"/>
      <c r="VQV4" s="218"/>
      <c r="VQW4" s="218"/>
      <c r="VQX4" s="218"/>
      <c r="VQY4" s="218"/>
      <c r="VQZ4" s="218"/>
      <c r="VRA4" s="218"/>
      <c r="VRB4" s="218"/>
      <c r="VRC4" s="218"/>
      <c r="VRD4" s="218"/>
      <c r="VRE4" s="218"/>
      <c r="VRF4" s="218"/>
      <c r="VRG4" s="218"/>
      <c r="VRH4" s="218"/>
      <c r="VRI4" s="218"/>
      <c r="VRJ4" s="218"/>
      <c r="VRK4" s="218"/>
      <c r="VRL4" s="218"/>
      <c r="VRM4" s="218"/>
      <c r="VRN4" s="218"/>
      <c r="VRO4" s="218"/>
      <c r="VRP4" s="218"/>
      <c r="VRQ4" s="218"/>
      <c r="VRR4" s="218"/>
      <c r="VRS4" s="218"/>
      <c r="VRT4" s="218"/>
      <c r="VRU4" s="218"/>
      <c r="VRV4" s="218"/>
      <c r="VRW4" s="218"/>
      <c r="VRX4" s="218"/>
      <c r="VRY4" s="218"/>
      <c r="VRZ4" s="218"/>
      <c r="VSA4" s="218"/>
      <c r="VSB4" s="218"/>
      <c r="VSC4" s="218"/>
      <c r="VSD4" s="218"/>
      <c r="VSE4" s="218"/>
      <c r="VSF4" s="218"/>
      <c r="VSG4" s="218"/>
      <c r="VSH4" s="218"/>
      <c r="VSI4" s="218"/>
      <c r="VSJ4" s="218"/>
      <c r="VSK4" s="218"/>
      <c r="VSL4" s="218"/>
      <c r="VSM4" s="218"/>
      <c r="VSN4" s="218"/>
      <c r="VSO4" s="218"/>
      <c r="VSP4" s="218"/>
      <c r="VSQ4" s="218"/>
      <c r="VSR4" s="218"/>
      <c r="VSS4" s="218"/>
      <c r="VST4" s="218"/>
      <c r="VSU4" s="218"/>
      <c r="VSV4" s="218"/>
      <c r="VSW4" s="218"/>
      <c r="VSX4" s="218"/>
      <c r="VSY4" s="218"/>
      <c r="VSZ4" s="218"/>
      <c r="VTA4" s="218"/>
      <c r="VTB4" s="218"/>
      <c r="VTC4" s="218"/>
      <c r="VTD4" s="218"/>
      <c r="VTE4" s="218"/>
      <c r="VTF4" s="218"/>
      <c r="VTG4" s="218"/>
      <c r="VTH4" s="218"/>
      <c r="VTI4" s="218"/>
      <c r="VTJ4" s="218"/>
      <c r="VTK4" s="218"/>
      <c r="VTL4" s="218"/>
      <c r="VTM4" s="218"/>
      <c r="VTN4" s="218"/>
      <c r="VTO4" s="218"/>
      <c r="VTP4" s="218"/>
      <c r="VTQ4" s="218"/>
      <c r="VTR4" s="218"/>
      <c r="VTS4" s="218"/>
      <c r="VTT4" s="218"/>
      <c r="VTU4" s="218"/>
      <c r="VTV4" s="218"/>
      <c r="VTW4" s="218"/>
      <c r="VTX4" s="218"/>
      <c r="VTY4" s="218"/>
      <c r="VTZ4" s="218"/>
      <c r="VUA4" s="218"/>
      <c r="VUB4" s="218"/>
      <c r="VUC4" s="218"/>
      <c r="VUD4" s="218"/>
      <c r="VUE4" s="218"/>
      <c r="VUF4" s="218"/>
      <c r="VUG4" s="218"/>
      <c r="VUH4" s="218"/>
      <c r="VUI4" s="218"/>
      <c r="VUJ4" s="218"/>
      <c r="VUK4" s="218"/>
      <c r="VUL4" s="218"/>
      <c r="VUM4" s="218"/>
      <c r="VUN4" s="218"/>
      <c r="VUO4" s="218"/>
      <c r="VUP4" s="218"/>
      <c r="VUQ4" s="218"/>
      <c r="VUR4" s="218"/>
      <c r="VUS4" s="218"/>
      <c r="VUT4" s="218"/>
      <c r="VUU4" s="218"/>
      <c r="VUV4" s="218"/>
      <c r="VUW4" s="218"/>
      <c r="VUX4" s="218"/>
      <c r="VUY4" s="218"/>
      <c r="VUZ4" s="218"/>
      <c r="VVA4" s="218"/>
      <c r="VVB4" s="218"/>
      <c r="VVC4" s="218"/>
      <c r="VVD4" s="218"/>
      <c r="VVE4" s="218"/>
      <c r="VVF4" s="218"/>
      <c r="VVG4" s="218"/>
      <c r="VVH4" s="218"/>
      <c r="VVI4" s="218"/>
      <c r="VVJ4" s="218"/>
      <c r="VVK4" s="218"/>
      <c r="VVL4" s="218"/>
      <c r="VVM4" s="218"/>
      <c r="VVN4" s="218"/>
      <c r="VVO4" s="218"/>
      <c r="VVP4" s="218"/>
      <c r="VVQ4" s="218"/>
      <c r="VVR4" s="218"/>
      <c r="VVS4" s="218"/>
      <c r="VVT4" s="218"/>
      <c r="VVU4" s="218"/>
      <c r="VVV4" s="218"/>
      <c r="VVW4" s="218"/>
      <c r="VVX4" s="218"/>
      <c r="VVY4" s="218"/>
      <c r="VVZ4" s="218"/>
      <c r="VWA4" s="218"/>
      <c r="VWB4" s="218"/>
      <c r="VWC4" s="218"/>
      <c r="VWD4" s="218"/>
      <c r="VWE4" s="218"/>
      <c r="VWF4" s="218"/>
      <c r="VWG4" s="218"/>
      <c r="VWH4" s="218"/>
      <c r="VWI4" s="218"/>
      <c r="VWJ4" s="218"/>
      <c r="VWK4" s="218"/>
      <c r="VWL4" s="218"/>
      <c r="VWM4" s="218"/>
      <c r="VWN4" s="218"/>
      <c r="VWO4" s="218"/>
      <c r="VWP4" s="218"/>
      <c r="VWQ4" s="218"/>
      <c r="VWR4" s="218"/>
      <c r="VWS4" s="218"/>
      <c r="VWT4" s="218"/>
      <c r="VWU4" s="218"/>
      <c r="VWV4" s="218"/>
      <c r="VWW4" s="218"/>
      <c r="VWX4" s="218"/>
      <c r="VWY4" s="218"/>
      <c r="VWZ4" s="218"/>
      <c r="VXA4" s="218"/>
      <c r="VXB4" s="218"/>
      <c r="VXC4" s="218"/>
      <c r="VXD4" s="218"/>
      <c r="VXE4" s="218"/>
      <c r="VXF4" s="218"/>
      <c r="VXG4" s="218"/>
      <c r="VXH4" s="218"/>
      <c r="VXI4" s="218"/>
      <c r="VXJ4" s="218"/>
      <c r="VXK4" s="218"/>
      <c r="VXL4" s="218"/>
      <c r="VXM4" s="218"/>
      <c r="VXN4" s="218"/>
      <c r="VXO4" s="218"/>
      <c r="VXP4" s="218"/>
      <c r="VXQ4" s="218"/>
      <c r="VXR4" s="218"/>
      <c r="VXS4" s="218"/>
      <c r="VXT4" s="218"/>
      <c r="VXU4" s="218"/>
      <c r="VXV4" s="218"/>
      <c r="VXW4" s="218"/>
      <c r="VXX4" s="218"/>
      <c r="VXY4" s="218"/>
      <c r="VXZ4" s="218"/>
      <c r="VYA4" s="218"/>
      <c r="VYB4" s="218"/>
      <c r="VYC4" s="218"/>
      <c r="VYD4" s="218"/>
      <c r="VYE4" s="218"/>
      <c r="VYF4" s="218"/>
      <c r="VYG4" s="218"/>
      <c r="VYH4" s="218"/>
      <c r="VYI4" s="218"/>
      <c r="VYJ4" s="218"/>
      <c r="VYK4" s="218"/>
      <c r="VYL4" s="218"/>
      <c r="VYM4" s="218"/>
      <c r="VYN4" s="218"/>
      <c r="VYO4" s="218"/>
      <c r="VYP4" s="218"/>
      <c r="VYQ4" s="218"/>
      <c r="VYR4" s="218"/>
      <c r="VYS4" s="218"/>
      <c r="VYT4" s="218"/>
      <c r="VYU4" s="218"/>
      <c r="VYV4" s="218"/>
      <c r="VYW4" s="218"/>
      <c r="VYX4" s="218"/>
      <c r="VYY4" s="218"/>
      <c r="VYZ4" s="218"/>
      <c r="VZA4" s="218"/>
      <c r="VZB4" s="218"/>
      <c r="VZC4" s="218"/>
      <c r="VZD4" s="218"/>
      <c r="VZE4" s="218"/>
      <c r="VZF4" s="218"/>
      <c r="VZG4" s="218"/>
      <c r="VZH4" s="218"/>
      <c r="VZI4" s="218"/>
      <c r="VZJ4" s="218"/>
      <c r="VZK4" s="218"/>
      <c r="VZL4" s="218"/>
      <c r="VZM4" s="218"/>
      <c r="VZN4" s="218"/>
      <c r="VZO4" s="218"/>
      <c r="VZP4" s="218"/>
      <c r="VZQ4" s="218"/>
      <c r="VZR4" s="218"/>
      <c r="VZS4" s="218"/>
      <c r="VZT4" s="218"/>
      <c r="VZU4" s="218"/>
      <c r="VZV4" s="218"/>
      <c r="VZW4" s="218"/>
      <c r="VZX4" s="218"/>
      <c r="VZY4" s="218"/>
      <c r="VZZ4" s="218"/>
      <c r="WAA4" s="218"/>
      <c r="WAB4" s="218"/>
      <c r="WAC4" s="218"/>
      <c r="WAD4" s="218"/>
      <c r="WAE4" s="218"/>
      <c r="WAF4" s="218"/>
      <c r="WAG4" s="218"/>
      <c r="WAH4" s="218"/>
      <c r="WAI4" s="218"/>
      <c r="WAJ4" s="218"/>
      <c r="WAK4" s="218"/>
      <c r="WAL4" s="218"/>
      <c r="WAM4" s="218"/>
      <c r="WAN4" s="218"/>
      <c r="WAO4" s="218"/>
      <c r="WAP4" s="218"/>
      <c r="WAQ4" s="218"/>
      <c r="WAR4" s="218"/>
      <c r="WAS4" s="218"/>
      <c r="WAT4" s="218"/>
      <c r="WAU4" s="218"/>
      <c r="WAV4" s="218"/>
      <c r="WAW4" s="218"/>
      <c r="WAX4" s="218"/>
      <c r="WAY4" s="218"/>
      <c r="WAZ4" s="218"/>
      <c r="WBA4" s="218"/>
      <c r="WBB4" s="218"/>
      <c r="WBC4" s="218"/>
      <c r="WBD4" s="218"/>
      <c r="WBE4" s="218"/>
      <c r="WBF4" s="218"/>
      <c r="WBG4" s="218"/>
      <c r="WBH4" s="218"/>
      <c r="WBI4" s="218"/>
      <c r="WBJ4" s="218"/>
      <c r="WBK4" s="218"/>
      <c r="WBL4" s="218"/>
      <c r="WBM4" s="218"/>
      <c r="WBN4" s="218"/>
      <c r="WBO4" s="218"/>
      <c r="WBP4" s="218"/>
      <c r="WBQ4" s="218"/>
      <c r="WBR4" s="218"/>
      <c r="WBS4" s="218"/>
      <c r="WBT4" s="218"/>
      <c r="WBU4" s="218"/>
      <c r="WBV4" s="218"/>
      <c r="WBW4" s="218"/>
      <c r="WBX4" s="218"/>
      <c r="WBY4" s="218"/>
      <c r="WBZ4" s="218"/>
      <c r="WCA4" s="218"/>
      <c r="WCB4" s="218"/>
      <c r="WCC4" s="218"/>
      <c r="WCD4" s="218"/>
      <c r="WCE4" s="218"/>
      <c r="WCF4" s="218"/>
      <c r="WCG4" s="218"/>
      <c r="WCH4" s="218"/>
      <c r="WCI4" s="218"/>
      <c r="WCJ4" s="218"/>
      <c r="WCK4" s="218"/>
      <c r="WCL4" s="218"/>
      <c r="WCM4" s="218"/>
      <c r="WCN4" s="218"/>
      <c r="WCO4" s="218"/>
      <c r="WCP4" s="218"/>
      <c r="WCQ4" s="218"/>
      <c r="WCR4" s="218"/>
      <c r="WCS4" s="218"/>
      <c r="WCT4" s="218"/>
      <c r="WCU4" s="218"/>
      <c r="WCV4" s="218"/>
      <c r="WCW4" s="218"/>
      <c r="WCX4" s="218"/>
      <c r="WCY4" s="218"/>
      <c r="WCZ4" s="218"/>
      <c r="WDA4" s="218"/>
      <c r="WDB4" s="218"/>
      <c r="WDC4" s="218"/>
      <c r="WDD4" s="218"/>
      <c r="WDE4" s="218"/>
      <c r="WDF4" s="218"/>
      <c r="WDG4" s="218"/>
      <c r="WDH4" s="218"/>
      <c r="WDI4" s="218"/>
      <c r="WDJ4" s="218"/>
      <c r="WDK4" s="218"/>
      <c r="WDL4" s="218"/>
      <c r="WDM4" s="218"/>
      <c r="WDN4" s="218"/>
      <c r="WDO4" s="218"/>
      <c r="WDP4" s="218"/>
      <c r="WDQ4" s="218"/>
      <c r="WDR4" s="218"/>
      <c r="WDS4" s="218"/>
      <c r="WDT4" s="218"/>
      <c r="WDU4" s="218"/>
      <c r="WDV4" s="218"/>
      <c r="WDW4" s="218"/>
      <c r="WDX4" s="218"/>
      <c r="WDY4" s="218"/>
      <c r="WDZ4" s="218"/>
      <c r="WEA4" s="218"/>
      <c r="WEB4" s="218"/>
      <c r="WEC4" s="218"/>
      <c r="WED4" s="218"/>
      <c r="WEE4" s="218"/>
      <c r="WEF4" s="218"/>
      <c r="WEG4" s="218"/>
      <c r="WEH4" s="218"/>
      <c r="WEI4" s="218"/>
      <c r="WEJ4" s="218"/>
      <c r="WEK4" s="218"/>
      <c r="WEL4" s="218"/>
      <c r="WEM4" s="218"/>
      <c r="WEN4" s="218"/>
      <c r="WEO4" s="218"/>
      <c r="WEP4" s="218"/>
      <c r="WEQ4" s="218"/>
      <c r="WER4" s="218"/>
      <c r="WES4" s="218"/>
      <c r="WET4" s="218"/>
      <c r="WEU4" s="218"/>
      <c r="WEV4" s="218"/>
      <c r="WEW4" s="218"/>
      <c r="WEX4" s="218"/>
      <c r="WEY4" s="218"/>
      <c r="WEZ4" s="218"/>
      <c r="WFA4" s="218"/>
      <c r="WFB4" s="218"/>
      <c r="WFC4" s="218"/>
      <c r="WFD4" s="218"/>
      <c r="WFE4" s="218"/>
      <c r="WFF4" s="218"/>
      <c r="WFG4" s="218"/>
      <c r="WFH4" s="218"/>
      <c r="WFI4" s="218"/>
      <c r="WFJ4" s="218"/>
      <c r="WFK4" s="218"/>
      <c r="WFL4" s="218"/>
      <c r="WFM4" s="218"/>
      <c r="WFN4" s="218"/>
      <c r="WFO4" s="218"/>
      <c r="WFP4" s="218"/>
      <c r="WFQ4" s="218"/>
      <c r="WFR4" s="218"/>
      <c r="WFS4" s="218"/>
      <c r="WFT4" s="218"/>
      <c r="WFU4" s="218"/>
      <c r="WFV4" s="218"/>
      <c r="WFW4" s="218"/>
      <c r="WFX4" s="218"/>
      <c r="WFY4" s="218"/>
      <c r="WFZ4" s="218"/>
      <c r="WGA4" s="218"/>
      <c r="WGB4" s="218"/>
      <c r="WGC4" s="218"/>
      <c r="WGD4" s="218"/>
      <c r="WGE4" s="218"/>
      <c r="WGF4" s="218"/>
      <c r="WGG4" s="218"/>
      <c r="WGH4" s="218"/>
      <c r="WGI4" s="218"/>
      <c r="WGJ4" s="218"/>
      <c r="WGK4" s="218"/>
      <c r="WGL4" s="218"/>
      <c r="WGM4" s="218"/>
      <c r="WGN4" s="218"/>
      <c r="WGO4" s="218"/>
      <c r="WGP4" s="218"/>
      <c r="WGQ4" s="218"/>
      <c r="WGR4" s="218"/>
      <c r="WGS4" s="218"/>
      <c r="WGT4" s="218"/>
      <c r="WGU4" s="218"/>
      <c r="WGV4" s="218"/>
      <c r="WGW4" s="218"/>
      <c r="WGX4" s="218"/>
      <c r="WGY4" s="218"/>
      <c r="WGZ4" s="218"/>
      <c r="WHA4" s="218"/>
      <c r="WHB4" s="218"/>
      <c r="WHC4" s="218"/>
      <c r="WHD4" s="218"/>
      <c r="WHE4" s="218"/>
      <c r="WHF4" s="218"/>
      <c r="WHG4" s="218"/>
      <c r="WHH4" s="218"/>
      <c r="WHI4" s="218"/>
      <c r="WHJ4" s="218"/>
      <c r="WHK4" s="218"/>
      <c r="WHL4" s="218"/>
      <c r="WHM4" s="218"/>
      <c r="WHN4" s="218"/>
      <c r="WHO4" s="218"/>
      <c r="WHP4" s="218"/>
      <c r="WHQ4" s="218"/>
      <c r="WHR4" s="218"/>
      <c r="WHS4" s="218"/>
      <c r="WHT4" s="218"/>
      <c r="WHU4" s="218"/>
      <c r="WHV4" s="218"/>
      <c r="WHW4" s="218"/>
      <c r="WHX4" s="218"/>
      <c r="WHY4" s="218"/>
      <c r="WHZ4" s="218"/>
      <c r="WIA4" s="218"/>
      <c r="WIB4" s="218"/>
      <c r="WIC4" s="218"/>
      <c r="WID4" s="218"/>
      <c r="WIE4" s="218"/>
      <c r="WIF4" s="218"/>
      <c r="WIG4" s="218"/>
      <c r="WIH4" s="218"/>
      <c r="WII4" s="218"/>
      <c r="WIJ4" s="218"/>
      <c r="WIK4" s="218"/>
      <c r="WIL4" s="218"/>
      <c r="WIM4" s="218"/>
      <c r="WIN4" s="218"/>
      <c r="WIO4" s="218"/>
      <c r="WIP4" s="218"/>
      <c r="WIQ4" s="218"/>
      <c r="WIR4" s="218"/>
      <c r="WIS4" s="218"/>
      <c r="WIT4" s="218"/>
      <c r="WIU4" s="218"/>
      <c r="WIV4" s="218"/>
      <c r="WIW4" s="218"/>
      <c r="WIX4" s="218"/>
      <c r="WIY4" s="218"/>
      <c r="WIZ4" s="218"/>
      <c r="WJA4" s="218"/>
      <c r="WJB4" s="218"/>
      <c r="WJC4" s="218"/>
      <c r="WJD4" s="218"/>
      <c r="WJE4" s="218"/>
      <c r="WJF4" s="218"/>
      <c r="WJG4" s="218"/>
      <c r="WJH4" s="218"/>
      <c r="WJI4" s="218"/>
      <c r="WJJ4" s="218"/>
      <c r="WJK4" s="218"/>
      <c r="WJL4" s="218"/>
      <c r="WJM4" s="218"/>
      <c r="WJN4" s="218"/>
      <c r="WJO4" s="218"/>
      <c r="WJP4" s="218"/>
      <c r="WJQ4" s="218"/>
      <c r="WJR4" s="218"/>
      <c r="WJS4" s="218"/>
      <c r="WJT4" s="218"/>
      <c r="WJU4" s="218"/>
      <c r="WJV4" s="218"/>
      <c r="WJW4" s="218"/>
      <c r="WJX4" s="218"/>
      <c r="WJY4" s="218"/>
      <c r="WJZ4" s="218"/>
      <c r="WKA4" s="218"/>
      <c r="WKB4" s="218"/>
      <c r="WKC4" s="218"/>
      <c r="WKD4" s="218"/>
      <c r="WKE4" s="218"/>
      <c r="WKF4" s="218"/>
      <c r="WKG4" s="218"/>
      <c r="WKH4" s="218"/>
      <c r="WKI4" s="218"/>
      <c r="WKJ4" s="218"/>
      <c r="WKK4" s="218"/>
      <c r="WKL4" s="218"/>
      <c r="WKM4" s="218"/>
      <c r="WKN4" s="218"/>
      <c r="WKO4" s="218"/>
      <c r="WKP4" s="218"/>
      <c r="WKQ4" s="218"/>
      <c r="WKR4" s="218"/>
      <c r="WKS4" s="218"/>
      <c r="WKT4" s="218"/>
      <c r="WKU4" s="218"/>
      <c r="WKV4" s="218"/>
      <c r="WKW4" s="218"/>
      <c r="WKX4" s="218"/>
      <c r="WKY4" s="218"/>
      <c r="WKZ4" s="218"/>
      <c r="WLA4" s="218"/>
      <c r="WLB4" s="218"/>
      <c r="WLC4" s="218"/>
      <c r="WLD4" s="218"/>
      <c r="WLE4" s="218"/>
      <c r="WLF4" s="218"/>
      <c r="WLG4" s="218"/>
      <c r="WLH4" s="218"/>
      <c r="WLI4" s="218"/>
      <c r="WLJ4" s="218"/>
      <c r="WLK4" s="218"/>
      <c r="WLL4" s="218"/>
      <c r="WLM4" s="218"/>
      <c r="WLN4" s="218"/>
      <c r="WLO4" s="218"/>
      <c r="WLP4" s="218"/>
      <c r="WLQ4" s="218"/>
      <c r="WLR4" s="218"/>
      <c r="WLS4" s="218"/>
      <c r="WLT4" s="218"/>
      <c r="WLU4" s="218"/>
      <c r="WLV4" s="218"/>
      <c r="WLW4" s="218"/>
      <c r="WLX4" s="218"/>
      <c r="WLY4" s="218"/>
      <c r="WLZ4" s="218"/>
      <c r="WMA4" s="218"/>
      <c r="WMB4" s="218"/>
      <c r="WMC4" s="218"/>
      <c r="WMD4" s="218"/>
      <c r="WME4" s="218"/>
      <c r="WMF4" s="218"/>
      <c r="WMG4" s="218"/>
      <c r="WMH4" s="218"/>
      <c r="WMI4" s="218"/>
      <c r="WMJ4" s="218"/>
      <c r="WMK4" s="218"/>
      <c r="WML4" s="218"/>
      <c r="WMM4" s="218"/>
      <c r="WMN4" s="218"/>
      <c r="WMO4" s="218"/>
      <c r="WMP4" s="218"/>
      <c r="WMQ4" s="218"/>
      <c r="WMR4" s="218"/>
      <c r="WMS4" s="218"/>
      <c r="WMT4" s="218"/>
      <c r="WMU4" s="218"/>
      <c r="WMV4" s="218"/>
      <c r="WMW4" s="218"/>
      <c r="WMX4" s="218"/>
      <c r="WMY4" s="218"/>
      <c r="WMZ4" s="218"/>
      <c r="WNA4" s="218"/>
      <c r="WNB4" s="218"/>
      <c r="WNC4" s="218"/>
      <c r="WND4" s="218"/>
      <c r="WNE4" s="218"/>
      <c r="WNF4" s="218"/>
      <c r="WNG4" s="218"/>
      <c r="WNH4" s="218"/>
      <c r="WNI4" s="218"/>
      <c r="WNJ4" s="218"/>
      <c r="WNK4" s="218"/>
      <c r="WNL4" s="218"/>
      <c r="WNM4" s="218"/>
      <c r="WNN4" s="218"/>
      <c r="WNO4" s="218"/>
      <c r="WNP4" s="218"/>
      <c r="WNQ4" s="218"/>
      <c r="WNR4" s="218"/>
      <c r="WNS4" s="218"/>
      <c r="WNT4" s="218"/>
      <c r="WNU4" s="218"/>
      <c r="WNV4" s="218"/>
      <c r="WNW4" s="218"/>
      <c r="WNX4" s="218"/>
      <c r="WNY4" s="218"/>
      <c r="WNZ4" s="218"/>
      <c r="WOA4" s="218"/>
      <c r="WOB4" s="218"/>
      <c r="WOC4" s="218"/>
      <c r="WOD4" s="218"/>
      <c r="WOE4" s="218"/>
      <c r="WOF4" s="218"/>
      <c r="WOG4" s="218"/>
      <c r="WOH4" s="218"/>
      <c r="WOI4" s="218"/>
      <c r="WOJ4" s="218"/>
      <c r="WOK4" s="218"/>
      <c r="WOL4" s="218"/>
      <c r="WOM4" s="218"/>
      <c r="WON4" s="218"/>
      <c r="WOO4" s="218"/>
      <c r="WOP4" s="218"/>
      <c r="WOQ4" s="218"/>
      <c r="WOR4" s="218"/>
      <c r="WOS4" s="218"/>
      <c r="WOT4" s="218"/>
      <c r="WOU4" s="218"/>
      <c r="WOV4" s="218"/>
      <c r="WOW4" s="218"/>
      <c r="WOX4" s="218"/>
      <c r="WOY4" s="218"/>
      <c r="WOZ4" s="218"/>
      <c r="WPA4" s="218"/>
      <c r="WPB4" s="218"/>
      <c r="WPC4" s="218"/>
      <c r="WPD4" s="218"/>
      <c r="WPE4" s="218"/>
      <c r="WPF4" s="218"/>
      <c r="WPG4" s="218"/>
      <c r="WPH4" s="218"/>
      <c r="WPI4" s="218"/>
      <c r="WPJ4" s="218"/>
      <c r="WPK4" s="218"/>
      <c r="WPL4" s="218"/>
      <c r="WPM4" s="218"/>
      <c r="WPN4" s="218"/>
      <c r="WPO4" s="218"/>
      <c r="WPP4" s="218"/>
      <c r="WPQ4" s="218"/>
      <c r="WPR4" s="218"/>
      <c r="WPS4" s="218"/>
      <c r="WPT4" s="218"/>
      <c r="WPU4" s="218"/>
      <c r="WPV4" s="218"/>
      <c r="WPW4" s="218"/>
      <c r="WPX4" s="218"/>
      <c r="WPY4" s="218"/>
      <c r="WPZ4" s="218"/>
      <c r="WQA4" s="218"/>
      <c r="WQB4" s="218"/>
      <c r="WQC4" s="218"/>
      <c r="WQD4" s="218"/>
      <c r="WQE4" s="218"/>
      <c r="WQF4" s="218"/>
      <c r="WQG4" s="218"/>
      <c r="WQH4" s="218"/>
      <c r="WQI4" s="218"/>
      <c r="WQJ4" s="218"/>
      <c r="WQK4" s="218"/>
      <c r="WQL4" s="218"/>
      <c r="WQM4" s="218"/>
      <c r="WQN4" s="218"/>
      <c r="WQO4" s="218"/>
      <c r="WQP4" s="218"/>
      <c r="WQQ4" s="218"/>
      <c r="WQR4" s="218"/>
      <c r="WQS4" s="218"/>
      <c r="WQT4" s="218"/>
      <c r="WQU4" s="218"/>
      <c r="WQV4" s="218"/>
      <c r="WQW4" s="218"/>
      <c r="WQX4" s="218"/>
      <c r="WQY4" s="218"/>
      <c r="WQZ4" s="218"/>
      <c r="WRA4" s="218"/>
      <c r="WRB4" s="218"/>
      <c r="WRC4" s="218"/>
      <c r="WRD4" s="218"/>
      <c r="WRE4" s="218"/>
      <c r="WRF4" s="218"/>
      <c r="WRG4" s="218"/>
      <c r="WRH4" s="218"/>
      <c r="WRI4" s="218"/>
      <c r="WRJ4" s="218"/>
      <c r="WRK4" s="218"/>
      <c r="WRL4" s="218"/>
      <c r="WRM4" s="218"/>
      <c r="WRN4" s="218"/>
      <c r="WRO4" s="218"/>
      <c r="WRP4" s="218"/>
      <c r="WRQ4" s="218"/>
      <c r="WRR4" s="218"/>
      <c r="WRS4" s="218"/>
      <c r="WRT4" s="218"/>
      <c r="WRU4" s="218"/>
      <c r="WRV4" s="218"/>
      <c r="WRW4" s="218"/>
      <c r="WRX4" s="218"/>
      <c r="WRY4" s="218"/>
      <c r="WRZ4" s="218"/>
      <c r="WSA4" s="218"/>
      <c r="WSB4" s="218"/>
      <c r="WSC4" s="218"/>
      <c r="WSD4" s="218"/>
      <c r="WSE4" s="218"/>
      <c r="WSF4" s="218"/>
      <c r="WSG4" s="218"/>
      <c r="WSH4" s="218"/>
      <c r="WSI4" s="218"/>
      <c r="WSJ4" s="218"/>
      <c r="WSK4" s="218"/>
      <c r="WSL4" s="218"/>
      <c r="WSM4" s="218"/>
      <c r="WSN4" s="218"/>
      <c r="WSO4" s="218"/>
      <c r="WSP4" s="218"/>
      <c r="WSQ4" s="218"/>
      <c r="WSR4" s="218"/>
      <c r="WSS4" s="218"/>
      <c r="WST4" s="218"/>
      <c r="WSU4" s="218"/>
      <c r="WSV4" s="218"/>
      <c r="WSW4" s="218"/>
      <c r="WSX4" s="218"/>
      <c r="WSY4" s="218"/>
      <c r="WSZ4" s="218"/>
      <c r="WTA4" s="218"/>
      <c r="WTB4" s="218"/>
      <c r="WTC4" s="218"/>
      <c r="WTD4" s="218"/>
      <c r="WTE4" s="218"/>
      <c r="WTF4" s="218"/>
      <c r="WTG4" s="218"/>
      <c r="WTH4" s="218"/>
      <c r="WTI4" s="218"/>
      <c r="WTJ4" s="218"/>
      <c r="WTK4" s="218"/>
      <c r="WTL4" s="218"/>
      <c r="WTM4" s="218"/>
      <c r="WTN4" s="218"/>
      <c r="WTO4" s="218"/>
      <c r="WTP4" s="218"/>
      <c r="WTQ4" s="218"/>
      <c r="WTR4" s="218"/>
      <c r="WTS4" s="218"/>
      <c r="WTT4" s="218"/>
      <c r="WTU4" s="218"/>
      <c r="WTV4" s="218"/>
      <c r="WTW4" s="218"/>
      <c r="WTX4" s="218"/>
      <c r="WTY4" s="218"/>
      <c r="WTZ4" s="218"/>
      <c r="WUA4" s="218"/>
      <c r="WUB4" s="218"/>
      <c r="WUC4" s="218"/>
      <c r="WUD4" s="218"/>
      <c r="WUE4" s="218"/>
      <c r="WUF4" s="218"/>
      <c r="WUG4" s="218"/>
      <c r="WUH4" s="218"/>
      <c r="WUI4" s="218"/>
      <c r="WUJ4" s="218"/>
      <c r="WUK4" s="218"/>
      <c r="WUL4" s="218"/>
      <c r="WUM4" s="218"/>
      <c r="WUN4" s="218"/>
      <c r="WUO4" s="218"/>
      <c r="WUP4" s="218"/>
      <c r="WUQ4" s="218"/>
      <c r="WUR4" s="218"/>
      <c r="WUS4" s="218"/>
      <c r="WUT4" s="218"/>
      <c r="WUU4" s="218"/>
      <c r="WUV4" s="218"/>
      <c r="WUW4" s="218"/>
      <c r="WUX4" s="218"/>
      <c r="WUY4" s="218"/>
      <c r="WUZ4" s="218"/>
      <c r="WVA4" s="218"/>
      <c r="WVB4" s="218"/>
      <c r="WVC4" s="218"/>
      <c r="WVD4" s="218"/>
      <c r="WVE4" s="218"/>
      <c r="WVF4" s="218"/>
      <c r="WVG4" s="218"/>
      <c r="WVH4" s="218"/>
      <c r="WVI4" s="218"/>
      <c r="WVJ4" s="218"/>
      <c r="WVK4" s="218"/>
      <c r="WVL4" s="218"/>
      <c r="WVM4" s="218"/>
      <c r="WVN4" s="218"/>
      <c r="WVO4" s="218"/>
      <c r="WVP4" s="218"/>
      <c r="WVQ4" s="218"/>
      <c r="WVR4" s="218"/>
      <c r="WVS4" s="218"/>
      <c r="WVT4" s="218"/>
      <c r="WVU4" s="218"/>
      <c r="WVV4" s="218"/>
      <c r="WVW4" s="218"/>
      <c r="WVX4" s="218"/>
      <c r="WVY4" s="218"/>
      <c r="WVZ4" s="218"/>
      <c r="WWA4" s="218"/>
      <c r="WWB4" s="218"/>
      <c r="WWC4" s="218"/>
      <c r="WWD4" s="218"/>
      <c r="WWE4" s="218"/>
      <c r="WWF4" s="218"/>
      <c r="WWG4" s="218"/>
      <c r="WWH4" s="218"/>
      <c r="WWI4" s="218"/>
      <c r="WWJ4" s="218"/>
      <c r="WWK4" s="218"/>
      <c r="WWL4" s="218"/>
      <c r="WWM4" s="218"/>
      <c r="WWN4" s="218"/>
      <c r="WWO4" s="218"/>
      <c r="WWP4" s="218"/>
      <c r="WWQ4" s="218"/>
      <c r="WWR4" s="218"/>
      <c r="WWS4" s="218"/>
      <c r="WWT4" s="218"/>
      <c r="WWU4" s="218"/>
      <c r="WWV4" s="218"/>
      <c r="WWW4" s="218"/>
      <c r="WWX4" s="218"/>
      <c r="WWY4" s="218"/>
      <c r="WWZ4" s="218"/>
      <c r="WXA4" s="218"/>
      <c r="WXB4" s="218"/>
      <c r="WXC4" s="218"/>
      <c r="WXD4" s="218"/>
      <c r="WXE4" s="218"/>
      <c r="WXF4" s="218"/>
      <c r="WXG4" s="218"/>
      <c r="WXH4" s="218"/>
      <c r="WXI4" s="218"/>
      <c r="WXJ4" s="218"/>
      <c r="WXK4" s="218"/>
      <c r="WXL4" s="218"/>
      <c r="WXM4" s="218"/>
      <c r="WXN4" s="218"/>
      <c r="WXO4" s="218"/>
      <c r="WXP4" s="218"/>
      <c r="WXQ4" s="218"/>
      <c r="WXR4" s="218"/>
      <c r="WXS4" s="218"/>
      <c r="WXT4" s="218"/>
      <c r="WXU4" s="218"/>
      <c r="WXV4" s="218"/>
      <c r="WXW4" s="218"/>
      <c r="WXX4" s="218"/>
      <c r="WXY4" s="218"/>
      <c r="WXZ4" s="218"/>
      <c r="WYA4" s="218"/>
      <c r="WYB4" s="218"/>
      <c r="WYC4" s="218"/>
      <c r="WYD4" s="218"/>
      <c r="WYE4" s="218"/>
      <c r="WYF4" s="218"/>
      <c r="WYG4" s="218"/>
      <c r="WYH4" s="218"/>
      <c r="WYI4" s="218"/>
      <c r="WYJ4" s="218"/>
      <c r="WYK4" s="218"/>
      <c r="WYL4" s="218"/>
      <c r="WYM4" s="218"/>
      <c r="WYN4" s="218"/>
      <c r="WYO4" s="218"/>
      <c r="WYP4" s="218"/>
      <c r="WYQ4" s="218"/>
      <c r="WYR4" s="218"/>
      <c r="WYS4" s="218"/>
      <c r="WYT4" s="218"/>
      <c r="WYU4" s="218"/>
      <c r="WYV4" s="218"/>
      <c r="WYW4" s="218"/>
      <c r="WYX4" s="218"/>
      <c r="WYY4" s="218"/>
      <c r="WYZ4" s="218"/>
      <c r="WZA4" s="218"/>
      <c r="WZB4" s="218"/>
      <c r="WZC4" s="218"/>
      <c r="WZD4" s="218"/>
      <c r="WZE4" s="218"/>
      <c r="WZF4" s="218"/>
      <c r="WZG4" s="218"/>
      <c r="WZH4" s="218"/>
      <c r="WZI4" s="218"/>
      <c r="WZJ4" s="218"/>
      <c r="WZK4" s="218"/>
      <c r="WZL4" s="218"/>
      <c r="WZM4" s="218"/>
      <c r="WZN4" s="218"/>
      <c r="WZO4" s="218"/>
      <c r="WZP4" s="218"/>
      <c r="WZQ4" s="218"/>
      <c r="WZR4" s="218"/>
      <c r="WZS4" s="218"/>
      <c r="WZT4" s="218"/>
      <c r="WZU4" s="218"/>
      <c r="WZV4" s="218"/>
      <c r="WZW4" s="218"/>
      <c r="WZX4" s="218"/>
      <c r="WZY4" s="218"/>
      <c r="WZZ4" s="218"/>
      <c r="XAA4" s="218"/>
      <c r="XAB4" s="218"/>
      <c r="XAC4" s="218"/>
      <c r="XAD4" s="218"/>
      <c r="XAE4" s="218"/>
      <c r="XAF4" s="218"/>
      <c r="XAG4" s="218"/>
      <c r="XAH4" s="218"/>
      <c r="XAI4" s="218"/>
      <c r="XAJ4" s="218"/>
      <c r="XAK4" s="218"/>
      <c r="XAL4" s="218"/>
      <c r="XAM4" s="218"/>
      <c r="XAN4" s="218"/>
      <c r="XAO4" s="218"/>
      <c r="XAP4" s="218"/>
      <c r="XAQ4" s="218"/>
      <c r="XAR4" s="218"/>
      <c r="XAS4" s="218"/>
      <c r="XAT4" s="218"/>
      <c r="XAU4" s="218"/>
      <c r="XAV4" s="218"/>
      <c r="XAW4" s="218"/>
      <c r="XAX4" s="218"/>
      <c r="XAY4" s="218"/>
      <c r="XAZ4" s="218"/>
      <c r="XBA4" s="218"/>
      <c r="XBB4" s="218"/>
      <c r="XBC4" s="218"/>
      <c r="XBD4" s="218"/>
      <c r="XBE4" s="218"/>
      <c r="XBF4" s="218"/>
      <c r="XBG4" s="218"/>
      <c r="XBH4" s="218"/>
      <c r="XBI4" s="218"/>
      <c r="XBJ4" s="218"/>
      <c r="XBK4" s="218"/>
      <c r="XBL4" s="218"/>
      <c r="XBM4" s="218"/>
      <c r="XBN4" s="218"/>
      <c r="XBO4" s="218"/>
      <c r="XBP4" s="218"/>
      <c r="XBQ4" s="218"/>
      <c r="XBR4" s="218"/>
      <c r="XBS4" s="218"/>
      <c r="XBT4" s="218"/>
      <c r="XBU4" s="218"/>
      <c r="XBV4" s="218"/>
      <c r="XBW4" s="218"/>
      <c r="XBX4" s="218"/>
      <c r="XBY4" s="218"/>
      <c r="XBZ4" s="218"/>
      <c r="XCA4" s="218"/>
      <c r="XCB4" s="218"/>
      <c r="XCC4" s="218"/>
      <c r="XCD4" s="218"/>
      <c r="XCE4" s="218"/>
      <c r="XCF4" s="218"/>
      <c r="XCG4" s="218"/>
      <c r="XCH4" s="218"/>
      <c r="XCI4" s="218"/>
      <c r="XCJ4" s="218"/>
      <c r="XCK4" s="218"/>
      <c r="XCL4" s="218"/>
      <c r="XCM4" s="218"/>
      <c r="XCN4" s="218"/>
      <c r="XCO4" s="218"/>
      <c r="XCP4" s="218"/>
      <c r="XCQ4" s="218"/>
      <c r="XCR4" s="218"/>
      <c r="XCS4" s="218"/>
      <c r="XCT4" s="218"/>
      <c r="XCU4" s="218"/>
      <c r="XCV4" s="218"/>
      <c r="XCW4" s="218"/>
      <c r="XCX4" s="218"/>
      <c r="XCY4" s="218"/>
      <c r="XCZ4" s="218"/>
      <c r="XDA4" s="218"/>
      <c r="XDB4" s="218"/>
      <c r="XDC4" s="218"/>
      <c r="XDD4" s="218"/>
      <c r="XDE4" s="218"/>
      <c r="XDF4" s="218"/>
      <c r="XDG4" s="218"/>
      <c r="XDH4" s="218"/>
      <c r="XDI4" s="218"/>
      <c r="XDJ4" s="218"/>
      <c r="XDK4" s="218"/>
      <c r="XDL4" s="218"/>
      <c r="XDM4" s="218"/>
      <c r="XDN4" s="218"/>
      <c r="XDO4" s="218"/>
      <c r="XDP4" s="218"/>
      <c r="XDQ4" s="218"/>
      <c r="XDR4" s="218"/>
      <c r="XDS4" s="218"/>
      <c r="XDT4" s="218"/>
      <c r="XDU4" s="218"/>
      <c r="XDV4" s="218"/>
      <c r="XDW4" s="218"/>
      <c r="XDX4" s="218"/>
      <c r="XDY4" s="218"/>
      <c r="XDZ4" s="218"/>
      <c r="XEA4" s="218"/>
      <c r="XEB4" s="218"/>
      <c r="XEC4" s="218"/>
      <c r="XED4" s="218"/>
      <c r="XEE4" s="218"/>
      <c r="XEF4" s="218"/>
      <c r="XEG4" s="218"/>
      <c r="XEH4" s="218"/>
      <c r="XEI4" s="218"/>
      <c r="XEJ4" s="218"/>
      <c r="XEK4" s="218"/>
      <c r="XEL4" s="218"/>
      <c r="XEM4" s="218"/>
      <c r="XEN4" s="218"/>
      <c r="XEO4" s="218"/>
      <c r="XEP4" s="218"/>
      <c r="XEQ4" s="218"/>
      <c r="XER4" s="218"/>
      <c r="XES4" s="218"/>
      <c r="XET4" s="218"/>
      <c r="XEU4" s="218"/>
      <c r="XEV4" s="218"/>
      <c r="XEW4" s="218"/>
      <c r="XEX4" s="218"/>
      <c r="XEY4" s="218"/>
    </row>
    <row r="5" s="216" customFormat="1" ht="24" customHeight="1" spans="1:16379">
      <c r="A5" s="228"/>
      <c r="B5" s="228"/>
      <c r="C5" s="228"/>
      <c r="D5" s="228"/>
      <c r="E5" s="228" t="s">
        <v>765</v>
      </c>
      <c r="F5" s="228" t="s">
        <v>766</v>
      </c>
      <c r="G5" s="218"/>
      <c r="H5" s="218"/>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8"/>
      <c r="AI5" s="218"/>
      <c r="AJ5" s="218"/>
      <c r="AK5" s="218"/>
      <c r="AL5" s="218"/>
      <c r="AM5" s="218"/>
      <c r="AN5" s="218"/>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8"/>
      <c r="CI5" s="218"/>
      <c r="CJ5" s="218"/>
      <c r="CK5" s="218"/>
      <c r="CL5" s="218"/>
      <c r="CM5" s="218"/>
      <c r="CN5" s="218"/>
      <c r="CO5" s="218"/>
      <c r="CP5" s="218"/>
      <c r="CQ5" s="218"/>
      <c r="CR5" s="218"/>
      <c r="CS5" s="218"/>
      <c r="CT5" s="218"/>
      <c r="CU5" s="218"/>
      <c r="CV5" s="218"/>
      <c r="CW5" s="218"/>
      <c r="CX5" s="218"/>
      <c r="CY5" s="218"/>
      <c r="CZ5" s="218"/>
      <c r="DA5" s="218"/>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c r="GH5" s="218"/>
      <c r="GI5" s="218"/>
      <c r="GJ5" s="218"/>
      <c r="GK5" s="218"/>
      <c r="GL5" s="218"/>
      <c r="GM5" s="218"/>
      <c r="GN5" s="218"/>
      <c r="GO5" s="218"/>
      <c r="GP5" s="218"/>
      <c r="GQ5" s="218"/>
      <c r="GR5" s="218"/>
      <c r="GS5" s="218"/>
      <c r="GT5" s="218"/>
      <c r="GU5" s="218"/>
      <c r="GV5" s="218"/>
      <c r="GW5" s="218"/>
      <c r="GX5" s="218"/>
      <c r="GY5" s="218"/>
      <c r="GZ5" s="218"/>
      <c r="HA5" s="218"/>
      <c r="HB5" s="218"/>
      <c r="HC5" s="218"/>
      <c r="HD5" s="218"/>
      <c r="HE5" s="218"/>
      <c r="HF5" s="218"/>
      <c r="HG5" s="218"/>
      <c r="HH5" s="218"/>
      <c r="HI5" s="218"/>
      <c r="HJ5" s="218"/>
      <c r="HK5" s="218"/>
      <c r="HL5" s="218"/>
      <c r="HM5" s="218"/>
      <c r="HN5" s="218"/>
      <c r="HO5" s="218"/>
      <c r="HP5" s="218"/>
      <c r="HQ5" s="218"/>
      <c r="HR5" s="218"/>
      <c r="HS5" s="218"/>
      <c r="HT5" s="218"/>
      <c r="HU5" s="218"/>
      <c r="HV5" s="218"/>
      <c r="HW5" s="218"/>
      <c r="HX5" s="218"/>
      <c r="HY5" s="218"/>
      <c r="HZ5" s="218"/>
      <c r="IA5" s="218"/>
      <c r="IB5" s="218"/>
      <c r="IC5" s="218"/>
      <c r="ID5" s="218"/>
      <c r="IE5" s="218"/>
      <c r="IF5" s="218"/>
      <c r="IG5" s="218"/>
      <c r="IH5" s="218"/>
      <c r="II5" s="218"/>
      <c r="IJ5" s="218"/>
      <c r="IK5" s="218"/>
      <c r="IL5" s="218"/>
      <c r="IM5" s="218"/>
      <c r="IN5" s="218"/>
      <c r="IO5" s="218"/>
      <c r="IP5" s="218"/>
      <c r="IQ5" s="218"/>
      <c r="IR5" s="218"/>
      <c r="IS5" s="218"/>
      <c r="IT5" s="218"/>
      <c r="IU5" s="218"/>
      <c r="IV5" s="218"/>
      <c r="IW5" s="218"/>
      <c r="IX5" s="218"/>
      <c r="IY5" s="218"/>
      <c r="IZ5" s="218"/>
      <c r="JA5" s="218"/>
      <c r="JB5" s="218"/>
      <c r="JC5" s="218"/>
      <c r="JD5" s="218"/>
      <c r="JE5" s="218"/>
      <c r="JF5" s="218"/>
      <c r="JG5" s="218"/>
      <c r="JH5" s="218"/>
      <c r="JI5" s="218"/>
      <c r="JJ5" s="218"/>
      <c r="JK5" s="218"/>
      <c r="JL5" s="218"/>
      <c r="JM5" s="218"/>
      <c r="JN5" s="218"/>
      <c r="JO5" s="218"/>
      <c r="JP5" s="218"/>
      <c r="JQ5" s="218"/>
      <c r="JR5" s="218"/>
      <c r="JS5" s="218"/>
      <c r="JT5" s="218"/>
      <c r="JU5" s="218"/>
      <c r="JV5" s="218"/>
      <c r="JW5" s="218"/>
      <c r="JX5" s="218"/>
      <c r="JY5" s="218"/>
      <c r="JZ5" s="218"/>
      <c r="KA5" s="218"/>
      <c r="KB5" s="218"/>
      <c r="KC5" s="218"/>
      <c r="KD5" s="218"/>
      <c r="KE5" s="218"/>
      <c r="KF5" s="218"/>
      <c r="KG5" s="218"/>
      <c r="KH5" s="218"/>
      <c r="KI5" s="218"/>
      <c r="KJ5" s="218"/>
      <c r="KK5" s="218"/>
      <c r="KL5" s="218"/>
      <c r="KM5" s="218"/>
      <c r="KN5" s="218"/>
      <c r="KO5" s="218"/>
      <c r="KP5" s="218"/>
      <c r="KQ5" s="218"/>
      <c r="KR5" s="218"/>
      <c r="KS5" s="218"/>
      <c r="KT5" s="218"/>
      <c r="KU5" s="218"/>
      <c r="KV5" s="218"/>
      <c r="KW5" s="218"/>
      <c r="KX5" s="218"/>
      <c r="KY5" s="218"/>
      <c r="KZ5" s="218"/>
      <c r="LA5" s="218"/>
      <c r="LB5" s="218"/>
      <c r="LC5" s="218"/>
      <c r="LD5" s="218"/>
      <c r="LE5" s="218"/>
      <c r="LF5" s="218"/>
      <c r="LG5" s="218"/>
      <c r="LH5" s="218"/>
      <c r="LI5" s="218"/>
      <c r="LJ5" s="218"/>
      <c r="LK5" s="218"/>
      <c r="LL5" s="218"/>
      <c r="LM5" s="218"/>
      <c r="LN5" s="218"/>
      <c r="LO5" s="218"/>
      <c r="LP5" s="218"/>
      <c r="LQ5" s="218"/>
      <c r="LR5" s="218"/>
      <c r="LS5" s="218"/>
      <c r="LT5" s="218"/>
      <c r="LU5" s="218"/>
      <c r="LV5" s="218"/>
      <c r="LW5" s="218"/>
      <c r="LX5" s="218"/>
      <c r="LY5" s="218"/>
      <c r="LZ5" s="218"/>
      <c r="MA5" s="218"/>
      <c r="MB5" s="218"/>
      <c r="MC5" s="218"/>
      <c r="MD5" s="218"/>
      <c r="ME5" s="218"/>
      <c r="MF5" s="218"/>
      <c r="MG5" s="218"/>
      <c r="MH5" s="218"/>
      <c r="MI5" s="218"/>
      <c r="MJ5" s="218"/>
      <c r="MK5" s="218"/>
      <c r="ML5" s="218"/>
      <c r="MM5" s="218"/>
      <c r="MN5" s="218"/>
      <c r="MO5" s="218"/>
      <c r="MP5" s="218"/>
      <c r="MQ5" s="218"/>
      <c r="MR5" s="218"/>
      <c r="MS5" s="218"/>
      <c r="MT5" s="218"/>
      <c r="MU5" s="218"/>
      <c r="MV5" s="218"/>
      <c r="MW5" s="218"/>
      <c r="MX5" s="218"/>
      <c r="MY5" s="218"/>
      <c r="MZ5" s="218"/>
      <c r="NA5" s="218"/>
      <c r="NB5" s="218"/>
      <c r="NC5" s="218"/>
      <c r="ND5" s="218"/>
      <c r="NE5" s="218"/>
      <c r="NF5" s="218"/>
      <c r="NG5" s="218"/>
      <c r="NH5" s="218"/>
      <c r="NI5" s="218"/>
      <c r="NJ5" s="218"/>
      <c r="NK5" s="218"/>
      <c r="NL5" s="218"/>
      <c r="NM5" s="218"/>
      <c r="NN5" s="218"/>
      <c r="NO5" s="218"/>
      <c r="NP5" s="218"/>
      <c r="NQ5" s="218"/>
      <c r="NR5" s="218"/>
      <c r="NS5" s="218"/>
      <c r="NT5" s="218"/>
      <c r="NU5" s="218"/>
      <c r="NV5" s="218"/>
      <c r="NW5" s="218"/>
      <c r="NX5" s="218"/>
      <c r="NY5" s="218"/>
      <c r="NZ5" s="218"/>
      <c r="OA5" s="218"/>
      <c r="OB5" s="218"/>
      <c r="OC5" s="218"/>
      <c r="OD5" s="218"/>
      <c r="OE5" s="218"/>
      <c r="OF5" s="218"/>
      <c r="OG5" s="218"/>
      <c r="OH5" s="218"/>
      <c r="OI5" s="218"/>
      <c r="OJ5" s="218"/>
      <c r="OK5" s="218"/>
      <c r="OL5" s="218"/>
      <c r="OM5" s="218"/>
      <c r="ON5" s="218"/>
      <c r="OO5" s="218"/>
      <c r="OP5" s="218"/>
      <c r="OQ5" s="218"/>
      <c r="OR5" s="218"/>
      <c r="OS5" s="218"/>
      <c r="OT5" s="218"/>
      <c r="OU5" s="218"/>
      <c r="OV5" s="218"/>
      <c r="OW5" s="218"/>
      <c r="OX5" s="218"/>
      <c r="OY5" s="218"/>
      <c r="OZ5" s="218"/>
      <c r="PA5" s="218"/>
      <c r="PB5" s="218"/>
      <c r="PC5" s="218"/>
      <c r="PD5" s="218"/>
      <c r="PE5" s="218"/>
      <c r="PF5" s="218"/>
      <c r="PG5" s="218"/>
      <c r="PH5" s="218"/>
      <c r="PI5" s="218"/>
      <c r="PJ5" s="218"/>
      <c r="PK5" s="218"/>
      <c r="PL5" s="218"/>
      <c r="PM5" s="218"/>
      <c r="PN5" s="218"/>
      <c r="PO5" s="218"/>
      <c r="PP5" s="218"/>
      <c r="PQ5" s="218"/>
      <c r="PR5" s="218"/>
      <c r="PS5" s="218"/>
      <c r="PT5" s="218"/>
      <c r="PU5" s="218"/>
      <c r="PV5" s="218"/>
      <c r="PW5" s="218"/>
      <c r="PX5" s="218"/>
      <c r="PY5" s="218"/>
      <c r="PZ5" s="218"/>
      <c r="QA5" s="218"/>
      <c r="QB5" s="218"/>
      <c r="QC5" s="218"/>
      <c r="QD5" s="218"/>
      <c r="QE5" s="218"/>
      <c r="QF5" s="218"/>
      <c r="QG5" s="218"/>
      <c r="QH5" s="218"/>
      <c r="QI5" s="218"/>
      <c r="QJ5" s="218"/>
      <c r="QK5" s="218"/>
      <c r="QL5" s="218"/>
      <c r="QM5" s="218"/>
      <c r="QN5" s="218"/>
      <c r="QO5" s="218"/>
      <c r="QP5" s="218"/>
      <c r="QQ5" s="218"/>
      <c r="QR5" s="218"/>
      <c r="QS5" s="218"/>
      <c r="QT5" s="218"/>
      <c r="QU5" s="218"/>
      <c r="QV5" s="218"/>
      <c r="QW5" s="218"/>
      <c r="QX5" s="218"/>
      <c r="QY5" s="218"/>
      <c r="QZ5" s="218"/>
      <c r="RA5" s="218"/>
      <c r="RB5" s="218"/>
      <c r="RC5" s="218"/>
      <c r="RD5" s="218"/>
      <c r="RE5" s="218"/>
      <c r="RF5" s="218"/>
      <c r="RG5" s="218"/>
      <c r="RH5" s="218"/>
      <c r="RI5" s="218"/>
      <c r="RJ5" s="218"/>
      <c r="RK5" s="218"/>
      <c r="RL5" s="218"/>
      <c r="RM5" s="218"/>
      <c r="RN5" s="218"/>
      <c r="RO5" s="218"/>
      <c r="RP5" s="218"/>
      <c r="RQ5" s="218"/>
      <c r="RR5" s="218"/>
      <c r="RS5" s="218"/>
      <c r="RT5" s="218"/>
      <c r="RU5" s="218"/>
      <c r="RV5" s="218"/>
      <c r="RW5" s="218"/>
      <c r="RX5" s="218"/>
      <c r="RY5" s="218"/>
      <c r="RZ5" s="218"/>
      <c r="SA5" s="218"/>
      <c r="SB5" s="218"/>
      <c r="SC5" s="218"/>
      <c r="SD5" s="218"/>
      <c r="SE5" s="218"/>
      <c r="SF5" s="218"/>
      <c r="SG5" s="218"/>
      <c r="SH5" s="218"/>
      <c r="SI5" s="218"/>
      <c r="SJ5" s="218"/>
      <c r="SK5" s="218"/>
      <c r="SL5" s="218"/>
      <c r="SM5" s="218"/>
      <c r="SN5" s="218"/>
      <c r="SO5" s="218"/>
      <c r="SP5" s="218"/>
      <c r="SQ5" s="218"/>
      <c r="SR5" s="218"/>
      <c r="SS5" s="218"/>
      <c r="ST5" s="218"/>
      <c r="SU5" s="218"/>
      <c r="SV5" s="218"/>
      <c r="SW5" s="218"/>
      <c r="SX5" s="218"/>
      <c r="SY5" s="218"/>
      <c r="SZ5" s="218"/>
      <c r="TA5" s="218"/>
      <c r="TB5" s="218"/>
      <c r="TC5" s="218"/>
      <c r="TD5" s="218"/>
      <c r="TE5" s="218"/>
      <c r="TF5" s="218"/>
      <c r="TG5" s="218"/>
      <c r="TH5" s="218"/>
      <c r="TI5" s="218"/>
      <c r="TJ5" s="218"/>
      <c r="TK5" s="218"/>
      <c r="TL5" s="218"/>
      <c r="TM5" s="218"/>
      <c r="TN5" s="218"/>
      <c r="TO5" s="218"/>
      <c r="TP5" s="218"/>
      <c r="TQ5" s="218"/>
      <c r="TR5" s="218"/>
      <c r="TS5" s="218"/>
      <c r="TT5" s="218"/>
      <c r="TU5" s="218"/>
      <c r="TV5" s="218"/>
      <c r="TW5" s="218"/>
      <c r="TX5" s="218"/>
      <c r="TY5" s="218"/>
      <c r="TZ5" s="218"/>
      <c r="UA5" s="218"/>
      <c r="UB5" s="218"/>
      <c r="UC5" s="218"/>
      <c r="UD5" s="218"/>
      <c r="UE5" s="218"/>
      <c r="UF5" s="218"/>
      <c r="UG5" s="218"/>
      <c r="UH5" s="218"/>
      <c r="UI5" s="218"/>
      <c r="UJ5" s="218"/>
      <c r="UK5" s="218"/>
      <c r="UL5" s="218"/>
      <c r="UM5" s="218"/>
      <c r="UN5" s="218"/>
      <c r="UO5" s="218"/>
      <c r="UP5" s="218"/>
      <c r="UQ5" s="218"/>
      <c r="UR5" s="218"/>
      <c r="US5" s="218"/>
      <c r="UT5" s="218"/>
      <c r="UU5" s="218"/>
      <c r="UV5" s="218"/>
      <c r="UW5" s="218"/>
      <c r="UX5" s="218"/>
      <c r="UY5" s="218"/>
      <c r="UZ5" s="218"/>
      <c r="VA5" s="218"/>
      <c r="VB5" s="218"/>
      <c r="VC5" s="218"/>
      <c r="VD5" s="218"/>
      <c r="VE5" s="218"/>
      <c r="VF5" s="218"/>
      <c r="VG5" s="218"/>
      <c r="VH5" s="218"/>
      <c r="VI5" s="218"/>
      <c r="VJ5" s="218"/>
      <c r="VK5" s="218"/>
      <c r="VL5" s="218"/>
      <c r="VM5" s="218"/>
      <c r="VN5" s="218"/>
      <c r="VO5" s="218"/>
      <c r="VP5" s="218"/>
      <c r="VQ5" s="218"/>
      <c r="VR5" s="218"/>
      <c r="VS5" s="218"/>
      <c r="VT5" s="218"/>
      <c r="VU5" s="218"/>
      <c r="VV5" s="218"/>
      <c r="VW5" s="218"/>
      <c r="VX5" s="218"/>
      <c r="VY5" s="218"/>
      <c r="VZ5" s="218"/>
      <c r="WA5" s="218"/>
      <c r="WB5" s="218"/>
      <c r="WC5" s="218"/>
      <c r="WD5" s="218"/>
      <c r="WE5" s="218"/>
      <c r="WF5" s="218"/>
      <c r="WG5" s="218"/>
      <c r="WH5" s="218"/>
      <c r="WI5" s="218"/>
      <c r="WJ5" s="218"/>
      <c r="WK5" s="218"/>
      <c r="WL5" s="218"/>
      <c r="WM5" s="218"/>
      <c r="WN5" s="218"/>
      <c r="WO5" s="218"/>
      <c r="WP5" s="218"/>
      <c r="WQ5" s="218"/>
      <c r="WR5" s="218"/>
      <c r="WS5" s="218"/>
      <c r="WT5" s="218"/>
      <c r="WU5" s="218"/>
      <c r="WV5" s="218"/>
      <c r="WW5" s="218"/>
      <c r="WX5" s="218"/>
      <c r="WY5" s="218"/>
      <c r="WZ5" s="218"/>
      <c r="XA5" s="218"/>
      <c r="XB5" s="218"/>
      <c r="XC5" s="218"/>
      <c r="XD5" s="218"/>
      <c r="XE5" s="218"/>
      <c r="XF5" s="218"/>
      <c r="XG5" s="218"/>
      <c r="XH5" s="218"/>
      <c r="XI5" s="218"/>
      <c r="XJ5" s="218"/>
      <c r="XK5" s="218"/>
      <c r="XL5" s="218"/>
      <c r="XM5" s="218"/>
      <c r="XN5" s="218"/>
      <c r="XO5" s="218"/>
      <c r="XP5" s="218"/>
      <c r="XQ5" s="218"/>
      <c r="XR5" s="218"/>
      <c r="XS5" s="218"/>
      <c r="XT5" s="218"/>
      <c r="XU5" s="218"/>
      <c r="XV5" s="218"/>
      <c r="XW5" s="218"/>
      <c r="XX5" s="218"/>
      <c r="XY5" s="218"/>
      <c r="XZ5" s="218"/>
      <c r="YA5" s="218"/>
      <c r="YB5" s="218"/>
      <c r="YC5" s="218"/>
      <c r="YD5" s="218"/>
      <c r="YE5" s="218"/>
      <c r="YF5" s="218"/>
      <c r="YG5" s="218"/>
      <c r="YH5" s="218"/>
      <c r="YI5" s="218"/>
      <c r="YJ5" s="218"/>
      <c r="YK5" s="218"/>
      <c r="YL5" s="218"/>
      <c r="YM5" s="218"/>
      <c r="YN5" s="218"/>
      <c r="YO5" s="218"/>
      <c r="YP5" s="218"/>
      <c r="YQ5" s="218"/>
      <c r="YR5" s="218"/>
      <c r="YS5" s="218"/>
      <c r="YT5" s="218"/>
      <c r="YU5" s="218"/>
      <c r="YV5" s="218"/>
      <c r="YW5" s="218"/>
      <c r="YX5" s="218"/>
      <c r="YY5" s="218"/>
      <c r="YZ5" s="218"/>
      <c r="ZA5" s="218"/>
      <c r="ZB5" s="218"/>
      <c r="ZC5" s="218"/>
      <c r="ZD5" s="218"/>
      <c r="ZE5" s="218"/>
      <c r="ZF5" s="218"/>
      <c r="ZG5" s="218"/>
      <c r="ZH5" s="218"/>
      <c r="ZI5" s="218"/>
      <c r="ZJ5" s="218"/>
      <c r="ZK5" s="218"/>
      <c r="ZL5" s="218"/>
      <c r="ZM5" s="218"/>
      <c r="ZN5" s="218"/>
      <c r="ZO5" s="218"/>
      <c r="ZP5" s="218"/>
      <c r="ZQ5" s="218"/>
      <c r="ZR5" s="218"/>
      <c r="ZS5" s="218"/>
      <c r="ZT5" s="218"/>
      <c r="ZU5" s="218"/>
      <c r="ZV5" s="218"/>
      <c r="ZW5" s="218"/>
      <c r="ZX5" s="218"/>
      <c r="ZY5" s="218"/>
      <c r="ZZ5" s="218"/>
      <c r="AAA5" s="218"/>
      <c r="AAB5" s="218"/>
      <c r="AAC5" s="218"/>
      <c r="AAD5" s="218"/>
      <c r="AAE5" s="218"/>
      <c r="AAF5" s="218"/>
      <c r="AAG5" s="218"/>
      <c r="AAH5" s="218"/>
      <c r="AAI5" s="218"/>
      <c r="AAJ5" s="218"/>
      <c r="AAK5" s="218"/>
      <c r="AAL5" s="218"/>
      <c r="AAM5" s="218"/>
      <c r="AAN5" s="218"/>
      <c r="AAO5" s="218"/>
      <c r="AAP5" s="218"/>
      <c r="AAQ5" s="218"/>
      <c r="AAR5" s="218"/>
      <c r="AAS5" s="218"/>
      <c r="AAT5" s="218"/>
      <c r="AAU5" s="218"/>
      <c r="AAV5" s="218"/>
      <c r="AAW5" s="218"/>
      <c r="AAX5" s="218"/>
      <c r="AAY5" s="218"/>
      <c r="AAZ5" s="218"/>
      <c r="ABA5" s="218"/>
      <c r="ABB5" s="218"/>
      <c r="ABC5" s="218"/>
      <c r="ABD5" s="218"/>
      <c r="ABE5" s="218"/>
      <c r="ABF5" s="218"/>
      <c r="ABG5" s="218"/>
      <c r="ABH5" s="218"/>
      <c r="ABI5" s="218"/>
      <c r="ABJ5" s="218"/>
      <c r="ABK5" s="218"/>
      <c r="ABL5" s="218"/>
      <c r="ABM5" s="218"/>
      <c r="ABN5" s="218"/>
      <c r="ABO5" s="218"/>
      <c r="ABP5" s="218"/>
      <c r="ABQ5" s="218"/>
      <c r="ABR5" s="218"/>
      <c r="ABS5" s="218"/>
      <c r="ABT5" s="218"/>
      <c r="ABU5" s="218"/>
      <c r="ABV5" s="218"/>
      <c r="ABW5" s="218"/>
      <c r="ABX5" s="218"/>
      <c r="ABY5" s="218"/>
      <c r="ABZ5" s="218"/>
      <c r="ACA5" s="218"/>
      <c r="ACB5" s="218"/>
      <c r="ACC5" s="218"/>
      <c r="ACD5" s="218"/>
      <c r="ACE5" s="218"/>
      <c r="ACF5" s="218"/>
      <c r="ACG5" s="218"/>
      <c r="ACH5" s="218"/>
      <c r="ACI5" s="218"/>
      <c r="ACJ5" s="218"/>
      <c r="ACK5" s="218"/>
      <c r="ACL5" s="218"/>
      <c r="ACM5" s="218"/>
      <c r="ACN5" s="218"/>
      <c r="ACO5" s="218"/>
      <c r="ACP5" s="218"/>
      <c r="ACQ5" s="218"/>
      <c r="ACR5" s="218"/>
      <c r="ACS5" s="218"/>
      <c r="ACT5" s="218"/>
      <c r="ACU5" s="218"/>
      <c r="ACV5" s="218"/>
      <c r="ACW5" s="218"/>
      <c r="ACX5" s="218"/>
      <c r="ACY5" s="218"/>
      <c r="ACZ5" s="218"/>
      <c r="ADA5" s="218"/>
      <c r="ADB5" s="218"/>
      <c r="ADC5" s="218"/>
      <c r="ADD5" s="218"/>
      <c r="ADE5" s="218"/>
      <c r="ADF5" s="218"/>
      <c r="ADG5" s="218"/>
      <c r="ADH5" s="218"/>
      <c r="ADI5" s="218"/>
      <c r="ADJ5" s="218"/>
      <c r="ADK5" s="218"/>
      <c r="ADL5" s="218"/>
      <c r="ADM5" s="218"/>
      <c r="ADN5" s="218"/>
      <c r="ADO5" s="218"/>
      <c r="ADP5" s="218"/>
      <c r="ADQ5" s="218"/>
      <c r="ADR5" s="218"/>
      <c r="ADS5" s="218"/>
      <c r="ADT5" s="218"/>
      <c r="ADU5" s="218"/>
      <c r="ADV5" s="218"/>
      <c r="ADW5" s="218"/>
      <c r="ADX5" s="218"/>
      <c r="ADY5" s="218"/>
      <c r="ADZ5" s="218"/>
      <c r="AEA5" s="218"/>
      <c r="AEB5" s="218"/>
      <c r="AEC5" s="218"/>
      <c r="AED5" s="218"/>
      <c r="AEE5" s="218"/>
      <c r="AEF5" s="218"/>
      <c r="AEG5" s="218"/>
      <c r="AEH5" s="218"/>
      <c r="AEI5" s="218"/>
      <c r="AEJ5" s="218"/>
      <c r="AEK5" s="218"/>
      <c r="AEL5" s="218"/>
      <c r="AEM5" s="218"/>
      <c r="AEN5" s="218"/>
      <c r="AEO5" s="218"/>
      <c r="AEP5" s="218"/>
      <c r="AEQ5" s="218"/>
      <c r="AER5" s="218"/>
      <c r="AES5" s="218"/>
      <c r="AET5" s="218"/>
      <c r="AEU5" s="218"/>
      <c r="AEV5" s="218"/>
      <c r="AEW5" s="218"/>
      <c r="AEX5" s="218"/>
      <c r="AEY5" s="218"/>
      <c r="AEZ5" s="218"/>
      <c r="AFA5" s="218"/>
      <c r="AFB5" s="218"/>
      <c r="AFC5" s="218"/>
      <c r="AFD5" s="218"/>
      <c r="AFE5" s="218"/>
      <c r="AFF5" s="218"/>
      <c r="AFG5" s="218"/>
      <c r="AFH5" s="218"/>
      <c r="AFI5" s="218"/>
      <c r="AFJ5" s="218"/>
      <c r="AFK5" s="218"/>
      <c r="AFL5" s="218"/>
      <c r="AFM5" s="218"/>
      <c r="AFN5" s="218"/>
      <c r="AFO5" s="218"/>
      <c r="AFP5" s="218"/>
      <c r="AFQ5" s="218"/>
      <c r="AFR5" s="218"/>
      <c r="AFS5" s="218"/>
      <c r="AFT5" s="218"/>
      <c r="AFU5" s="218"/>
      <c r="AFV5" s="218"/>
      <c r="AFW5" s="218"/>
      <c r="AFX5" s="218"/>
      <c r="AFY5" s="218"/>
      <c r="AFZ5" s="218"/>
      <c r="AGA5" s="218"/>
      <c r="AGB5" s="218"/>
      <c r="AGC5" s="218"/>
      <c r="AGD5" s="218"/>
      <c r="AGE5" s="218"/>
      <c r="AGF5" s="218"/>
      <c r="AGG5" s="218"/>
      <c r="AGH5" s="218"/>
      <c r="AGI5" s="218"/>
      <c r="AGJ5" s="218"/>
      <c r="AGK5" s="218"/>
      <c r="AGL5" s="218"/>
      <c r="AGM5" s="218"/>
      <c r="AGN5" s="218"/>
      <c r="AGO5" s="218"/>
      <c r="AGP5" s="218"/>
      <c r="AGQ5" s="218"/>
      <c r="AGR5" s="218"/>
      <c r="AGS5" s="218"/>
      <c r="AGT5" s="218"/>
      <c r="AGU5" s="218"/>
      <c r="AGV5" s="218"/>
      <c r="AGW5" s="218"/>
      <c r="AGX5" s="218"/>
      <c r="AGY5" s="218"/>
      <c r="AGZ5" s="218"/>
      <c r="AHA5" s="218"/>
      <c r="AHB5" s="218"/>
      <c r="AHC5" s="218"/>
      <c r="AHD5" s="218"/>
      <c r="AHE5" s="218"/>
      <c r="AHF5" s="218"/>
      <c r="AHG5" s="218"/>
      <c r="AHH5" s="218"/>
      <c r="AHI5" s="218"/>
      <c r="AHJ5" s="218"/>
      <c r="AHK5" s="218"/>
      <c r="AHL5" s="218"/>
      <c r="AHM5" s="218"/>
      <c r="AHN5" s="218"/>
      <c r="AHO5" s="218"/>
      <c r="AHP5" s="218"/>
      <c r="AHQ5" s="218"/>
      <c r="AHR5" s="218"/>
      <c r="AHS5" s="218"/>
      <c r="AHT5" s="218"/>
      <c r="AHU5" s="218"/>
      <c r="AHV5" s="218"/>
      <c r="AHW5" s="218"/>
      <c r="AHX5" s="218"/>
      <c r="AHY5" s="218"/>
      <c r="AHZ5" s="218"/>
      <c r="AIA5" s="218"/>
      <c r="AIB5" s="218"/>
      <c r="AIC5" s="218"/>
      <c r="AID5" s="218"/>
      <c r="AIE5" s="218"/>
      <c r="AIF5" s="218"/>
      <c r="AIG5" s="218"/>
      <c r="AIH5" s="218"/>
      <c r="AII5" s="218"/>
      <c r="AIJ5" s="218"/>
      <c r="AIK5" s="218"/>
      <c r="AIL5" s="218"/>
      <c r="AIM5" s="218"/>
      <c r="AIN5" s="218"/>
      <c r="AIO5" s="218"/>
      <c r="AIP5" s="218"/>
      <c r="AIQ5" s="218"/>
      <c r="AIR5" s="218"/>
      <c r="AIS5" s="218"/>
      <c r="AIT5" s="218"/>
      <c r="AIU5" s="218"/>
      <c r="AIV5" s="218"/>
      <c r="AIW5" s="218"/>
      <c r="AIX5" s="218"/>
      <c r="AIY5" s="218"/>
      <c r="AIZ5" s="218"/>
      <c r="AJA5" s="218"/>
      <c r="AJB5" s="218"/>
      <c r="AJC5" s="218"/>
      <c r="AJD5" s="218"/>
      <c r="AJE5" s="218"/>
      <c r="AJF5" s="218"/>
      <c r="AJG5" s="218"/>
      <c r="AJH5" s="218"/>
      <c r="AJI5" s="218"/>
      <c r="AJJ5" s="218"/>
      <c r="AJK5" s="218"/>
      <c r="AJL5" s="218"/>
      <c r="AJM5" s="218"/>
      <c r="AJN5" s="218"/>
      <c r="AJO5" s="218"/>
      <c r="AJP5" s="218"/>
      <c r="AJQ5" s="218"/>
      <c r="AJR5" s="218"/>
      <c r="AJS5" s="218"/>
      <c r="AJT5" s="218"/>
      <c r="AJU5" s="218"/>
      <c r="AJV5" s="218"/>
      <c r="AJW5" s="218"/>
      <c r="AJX5" s="218"/>
      <c r="AJY5" s="218"/>
      <c r="AJZ5" s="218"/>
      <c r="AKA5" s="218"/>
      <c r="AKB5" s="218"/>
      <c r="AKC5" s="218"/>
      <c r="AKD5" s="218"/>
      <c r="AKE5" s="218"/>
      <c r="AKF5" s="218"/>
      <c r="AKG5" s="218"/>
      <c r="AKH5" s="218"/>
      <c r="AKI5" s="218"/>
      <c r="AKJ5" s="218"/>
      <c r="AKK5" s="218"/>
      <c r="AKL5" s="218"/>
      <c r="AKM5" s="218"/>
      <c r="AKN5" s="218"/>
      <c r="AKO5" s="218"/>
      <c r="AKP5" s="218"/>
      <c r="AKQ5" s="218"/>
      <c r="AKR5" s="218"/>
      <c r="AKS5" s="218"/>
      <c r="AKT5" s="218"/>
      <c r="AKU5" s="218"/>
      <c r="AKV5" s="218"/>
      <c r="AKW5" s="218"/>
      <c r="AKX5" s="218"/>
      <c r="AKY5" s="218"/>
      <c r="AKZ5" s="218"/>
      <c r="ALA5" s="218"/>
      <c r="ALB5" s="218"/>
      <c r="ALC5" s="218"/>
      <c r="ALD5" s="218"/>
      <c r="ALE5" s="218"/>
      <c r="ALF5" s="218"/>
      <c r="ALG5" s="218"/>
      <c r="ALH5" s="218"/>
      <c r="ALI5" s="218"/>
      <c r="ALJ5" s="218"/>
      <c r="ALK5" s="218"/>
      <c r="ALL5" s="218"/>
      <c r="ALM5" s="218"/>
      <c r="ALN5" s="218"/>
      <c r="ALO5" s="218"/>
      <c r="ALP5" s="218"/>
      <c r="ALQ5" s="218"/>
      <c r="ALR5" s="218"/>
      <c r="ALS5" s="218"/>
      <c r="ALT5" s="218"/>
      <c r="ALU5" s="218"/>
      <c r="ALV5" s="218"/>
      <c r="ALW5" s="218"/>
      <c r="ALX5" s="218"/>
      <c r="ALY5" s="218"/>
      <c r="ALZ5" s="218"/>
      <c r="AMA5" s="218"/>
      <c r="AMB5" s="218"/>
      <c r="AMC5" s="218"/>
      <c r="AMD5" s="218"/>
      <c r="AME5" s="218"/>
      <c r="AMF5" s="218"/>
      <c r="AMG5" s="218"/>
      <c r="AMH5" s="218"/>
      <c r="AMI5" s="218"/>
      <c r="AMJ5" s="218"/>
      <c r="AMK5" s="218"/>
      <c r="AML5" s="218"/>
      <c r="AMM5" s="218"/>
      <c r="AMN5" s="218"/>
      <c r="AMO5" s="218"/>
      <c r="AMP5" s="218"/>
      <c r="AMQ5" s="218"/>
      <c r="AMR5" s="218"/>
      <c r="AMS5" s="218"/>
      <c r="AMT5" s="218"/>
      <c r="AMU5" s="218"/>
      <c r="AMV5" s="218"/>
      <c r="AMW5" s="218"/>
      <c r="AMX5" s="218"/>
      <c r="AMY5" s="218"/>
      <c r="AMZ5" s="218"/>
      <c r="ANA5" s="218"/>
      <c r="ANB5" s="218"/>
      <c r="ANC5" s="218"/>
      <c r="AND5" s="218"/>
      <c r="ANE5" s="218"/>
      <c r="ANF5" s="218"/>
      <c r="ANG5" s="218"/>
      <c r="ANH5" s="218"/>
      <c r="ANI5" s="218"/>
      <c r="ANJ5" s="218"/>
      <c r="ANK5" s="218"/>
      <c r="ANL5" s="218"/>
      <c r="ANM5" s="218"/>
      <c r="ANN5" s="218"/>
      <c r="ANO5" s="218"/>
      <c r="ANP5" s="218"/>
      <c r="ANQ5" s="218"/>
      <c r="ANR5" s="218"/>
      <c r="ANS5" s="218"/>
      <c r="ANT5" s="218"/>
      <c r="ANU5" s="218"/>
      <c r="ANV5" s="218"/>
      <c r="ANW5" s="218"/>
      <c r="ANX5" s="218"/>
      <c r="ANY5" s="218"/>
      <c r="ANZ5" s="218"/>
      <c r="AOA5" s="218"/>
      <c r="AOB5" s="218"/>
      <c r="AOC5" s="218"/>
      <c r="AOD5" s="218"/>
      <c r="AOE5" s="218"/>
      <c r="AOF5" s="218"/>
      <c r="AOG5" s="218"/>
      <c r="AOH5" s="218"/>
      <c r="AOI5" s="218"/>
      <c r="AOJ5" s="218"/>
      <c r="AOK5" s="218"/>
      <c r="AOL5" s="218"/>
      <c r="AOM5" s="218"/>
      <c r="AON5" s="218"/>
      <c r="AOO5" s="218"/>
      <c r="AOP5" s="218"/>
      <c r="AOQ5" s="218"/>
      <c r="AOR5" s="218"/>
      <c r="AOS5" s="218"/>
      <c r="AOT5" s="218"/>
      <c r="AOU5" s="218"/>
      <c r="AOV5" s="218"/>
      <c r="AOW5" s="218"/>
      <c r="AOX5" s="218"/>
      <c r="AOY5" s="218"/>
      <c r="AOZ5" s="218"/>
      <c r="APA5" s="218"/>
      <c r="APB5" s="218"/>
      <c r="APC5" s="218"/>
      <c r="APD5" s="218"/>
      <c r="APE5" s="218"/>
      <c r="APF5" s="218"/>
      <c r="APG5" s="218"/>
      <c r="APH5" s="218"/>
      <c r="API5" s="218"/>
      <c r="APJ5" s="218"/>
      <c r="APK5" s="218"/>
      <c r="APL5" s="218"/>
      <c r="APM5" s="218"/>
      <c r="APN5" s="218"/>
      <c r="APO5" s="218"/>
      <c r="APP5" s="218"/>
      <c r="APQ5" s="218"/>
      <c r="APR5" s="218"/>
      <c r="APS5" s="218"/>
      <c r="APT5" s="218"/>
      <c r="APU5" s="218"/>
      <c r="APV5" s="218"/>
      <c r="APW5" s="218"/>
      <c r="APX5" s="218"/>
      <c r="APY5" s="218"/>
      <c r="APZ5" s="218"/>
      <c r="AQA5" s="218"/>
      <c r="AQB5" s="218"/>
      <c r="AQC5" s="218"/>
      <c r="AQD5" s="218"/>
      <c r="AQE5" s="218"/>
      <c r="AQF5" s="218"/>
      <c r="AQG5" s="218"/>
      <c r="AQH5" s="218"/>
      <c r="AQI5" s="218"/>
      <c r="AQJ5" s="218"/>
      <c r="AQK5" s="218"/>
      <c r="AQL5" s="218"/>
      <c r="AQM5" s="218"/>
      <c r="AQN5" s="218"/>
      <c r="AQO5" s="218"/>
      <c r="AQP5" s="218"/>
      <c r="AQQ5" s="218"/>
      <c r="AQR5" s="218"/>
      <c r="AQS5" s="218"/>
      <c r="AQT5" s="218"/>
      <c r="AQU5" s="218"/>
      <c r="AQV5" s="218"/>
      <c r="AQW5" s="218"/>
      <c r="AQX5" s="218"/>
      <c r="AQY5" s="218"/>
      <c r="AQZ5" s="218"/>
      <c r="ARA5" s="218"/>
      <c r="ARB5" s="218"/>
      <c r="ARC5" s="218"/>
      <c r="ARD5" s="218"/>
      <c r="ARE5" s="218"/>
      <c r="ARF5" s="218"/>
      <c r="ARG5" s="218"/>
      <c r="ARH5" s="218"/>
      <c r="ARI5" s="218"/>
      <c r="ARJ5" s="218"/>
      <c r="ARK5" s="218"/>
      <c r="ARL5" s="218"/>
      <c r="ARM5" s="218"/>
      <c r="ARN5" s="218"/>
      <c r="ARO5" s="218"/>
      <c r="ARP5" s="218"/>
      <c r="ARQ5" s="218"/>
      <c r="ARR5" s="218"/>
      <c r="ARS5" s="218"/>
      <c r="ART5" s="218"/>
      <c r="ARU5" s="218"/>
      <c r="ARV5" s="218"/>
      <c r="ARW5" s="218"/>
      <c r="ARX5" s="218"/>
      <c r="ARY5" s="218"/>
      <c r="ARZ5" s="218"/>
      <c r="ASA5" s="218"/>
      <c r="ASB5" s="218"/>
      <c r="ASC5" s="218"/>
      <c r="ASD5" s="218"/>
      <c r="ASE5" s="218"/>
      <c r="ASF5" s="218"/>
      <c r="ASG5" s="218"/>
      <c r="ASH5" s="218"/>
      <c r="ASI5" s="218"/>
      <c r="ASJ5" s="218"/>
      <c r="ASK5" s="218"/>
      <c r="ASL5" s="218"/>
      <c r="ASM5" s="218"/>
      <c r="ASN5" s="218"/>
      <c r="ASO5" s="218"/>
      <c r="ASP5" s="218"/>
      <c r="ASQ5" s="218"/>
      <c r="ASR5" s="218"/>
      <c r="ASS5" s="218"/>
      <c r="AST5" s="218"/>
      <c r="ASU5" s="218"/>
      <c r="ASV5" s="218"/>
      <c r="ASW5" s="218"/>
      <c r="ASX5" s="218"/>
      <c r="ASY5" s="218"/>
      <c r="ASZ5" s="218"/>
      <c r="ATA5" s="218"/>
      <c r="ATB5" s="218"/>
      <c r="ATC5" s="218"/>
      <c r="ATD5" s="218"/>
      <c r="ATE5" s="218"/>
      <c r="ATF5" s="218"/>
      <c r="ATG5" s="218"/>
      <c r="ATH5" s="218"/>
      <c r="ATI5" s="218"/>
      <c r="ATJ5" s="218"/>
      <c r="ATK5" s="218"/>
      <c r="ATL5" s="218"/>
      <c r="ATM5" s="218"/>
      <c r="ATN5" s="218"/>
      <c r="ATO5" s="218"/>
      <c r="ATP5" s="218"/>
      <c r="ATQ5" s="218"/>
      <c r="ATR5" s="218"/>
      <c r="ATS5" s="218"/>
      <c r="ATT5" s="218"/>
      <c r="ATU5" s="218"/>
      <c r="ATV5" s="218"/>
      <c r="ATW5" s="218"/>
      <c r="ATX5" s="218"/>
      <c r="ATY5" s="218"/>
      <c r="ATZ5" s="218"/>
      <c r="AUA5" s="218"/>
      <c r="AUB5" s="218"/>
      <c r="AUC5" s="218"/>
      <c r="AUD5" s="218"/>
      <c r="AUE5" s="218"/>
      <c r="AUF5" s="218"/>
      <c r="AUG5" s="218"/>
      <c r="AUH5" s="218"/>
      <c r="AUI5" s="218"/>
      <c r="AUJ5" s="218"/>
      <c r="AUK5" s="218"/>
      <c r="AUL5" s="218"/>
      <c r="AUM5" s="218"/>
      <c r="AUN5" s="218"/>
      <c r="AUO5" s="218"/>
      <c r="AUP5" s="218"/>
      <c r="AUQ5" s="218"/>
      <c r="AUR5" s="218"/>
      <c r="AUS5" s="218"/>
      <c r="AUT5" s="218"/>
      <c r="AUU5" s="218"/>
      <c r="AUV5" s="218"/>
      <c r="AUW5" s="218"/>
      <c r="AUX5" s="218"/>
      <c r="AUY5" s="218"/>
      <c r="AUZ5" s="218"/>
      <c r="AVA5" s="218"/>
      <c r="AVB5" s="218"/>
      <c r="AVC5" s="218"/>
      <c r="AVD5" s="218"/>
      <c r="AVE5" s="218"/>
      <c r="AVF5" s="218"/>
      <c r="AVG5" s="218"/>
      <c r="AVH5" s="218"/>
      <c r="AVI5" s="218"/>
      <c r="AVJ5" s="218"/>
      <c r="AVK5" s="218"/>
      <c r="AVL5" s="218"/>
      <c r="AVM5" s="218"/>
      <c r="AVN5" s="218"/>
      <c r="AVO5" s="218"/>
      <c r="AVP5" s="218"/>
      <c r="AVQ5" s="218"/>
      <c r="AVR5" s="218"/>
      <c r="AVS5" s="218"/>
      <c r="AVT5" s="218"/>
      <c r="AVU5" s="218"/>
      <c r="AVV5" s="218"/>
      <c r="AVW5" s="218"/>
      <c r="AVX5" s="218"/>
      <c r="AVY5" s="218"/>
      <c r="AVZ5" s="218"/>
      <c r="AWA5" s="218"/>
      <c r="AWB5" s="218"/>
      <c r="AWC5" s="218"/>
      <c r="AWD5" s="218"/>
      <c r="AWE5" s="218"/>
      <c r="AWF5" s="218"/>
      <c r="AWG5" s="218"/>
      <c r="AWH5" s="218"/>
      <c r="AWI5" s="218"/>
      <c r="AWJ5" s="218"/>
      <c r="AWK5" s="218"/>
      <c r="AWL5" s="218"/>
      <c r="AWM5" s="218"/>
      <c r="AWN5" s="218"/>
      <c r="AWO5" s="218"/>
      <c r="AWP5" s="218"/>
      <c r="AWQ5" s="218"/>
      <c r="AWR5" s="218"/>
      <c r="AWS5" s="218"/>
      <c r="AWT5" s="218"/>
      <c r="AWU5" s="218"/>
      <c r="AWV5" s="218"/>
      <c r="AWW5" s="218"/>
      <c r="AWX5" s="218"/>
      <c r="AWY5" s="218"/>
      <c r="AWZ5" s="218"/>
      <c r="AXA5" s="218"/>
      <c r="AXB5" s="218"/>
      <c r="AXC5" s="218"/>
      <c r="AXD5" s="218"/>
      <c r="AXE5" s="218"/>
      <c r="AXF5" s="218"/>
      <c r="AXG5" s="218"/>
      <c r="AXH5" s="218"/>
      <c r="AXI5" s="218"/>
      <c r="AXJ5" s="218"/>
      <c r="AXK5" s="218"/>
      <c r="AXL5" s="218"/>
      <c r="AXM5" s="218"/>
      <c r="AXN5" s="218"/>
      <c r="AXO5" s="218"/>
      <c r="AXP5" s="218"/>
      <c r="AXQ5" s="218"/>
      <c r="AXR5" s="218"/>
      <c r="AXS5" s="218"/>
      <c r="AXT5" s="218"/>
      <c r="AXU5" s="218"/>
      <c r="AXV5" s="218"/>
      <c r="AXW5" s="218"/>
      <c r="AXX5" s="218"/>
      <c r="AXY5" s="218"/>
      <c r="AXZ5" s="218"/>
      <c r="AYA5" s="218"/>
      <c r="AYB5" s="218"/>
      <c r="AYC5" s="218"/>
      <c r="AYD5" s="218"/>
      <c r="AYE5" s="218"/>
      <c r="AYF5" s="218"/>
      <c r="AYG5" s="218"/>
      <c r="AYH5" s="218"/>
      <c r="AYI5" s="218"/>
      <c r="AYJ5" s="218"/>
      <c r="AYK5" s="218"/>
      <c r="AYL5" s="218"/>
      <c r="AYM5" s="218"/>
      <c r="AYN5" s="218"/>
      <c r="AYO5" s="218"/>
      <c r="AYP5" s="218"/>
      <c r="AYQ5" s="218"/>
      <c r="AYR5" s="218"/>
      <c r="AYS5" s="218"/>
      <c r="AYT5" s="218"/>
      <c r="AYU5" s="218"/>
      <c r="AYV5" s="218"/>
      <c r="AYW5" s="218"/>
      <c r="AYX5" s="218"/>
      <c r="AYY5" s="218"/>
      <c r="AYZ5" s="218"/>
      <c r="AZA5" s="218"/>
      <c r="AZB5" s="218"/>
      <c r="AZC5" s="218"/>
      <c r="AZD5" s="218"/>
      <c r="AZE5" s="218"/>
      <c r="AZF5" s="218"/>
      <c r="AZG5" s="218"/>
      <c r="AZH5" s="218"/>
      <c r="AZI5" s="218"/>
      <c r="AZJ5" s="218"/>
      <c r="AZK5" s="218"/>
      <c r="AZL5" s="218"/>
      <c r="AZM5" s="218"/>
      <c r="AZN5" s="218"/>
      <c r="AZO5" s="218"/>
      <c r="AZP5" s="218"/>
      <c r="AZQ5" s="218"/>
      <c r="AZR5" s="218"/>
      <c r="AZS5" s="218"/>
      <c r="AZT5" s="218"/>
      <c r="AZU5" s="218"/>
      <c r="AZV5" s="218"/>
      <c r="AZW5" s="218"/>
      <c r="AZX5" s="218"/>
      <c r="AZY5" s="218"/>
      <c r="AZZ5" s="218"/>
      <c r="BAA5" s="218"/>
      <c r="BAB5" s="218"/>
      <c r="BAC5" s="218"/>
      <c r="BAD5" s="218"/>
      <c r="BAE5" s="218"/>
      <c r="BAF5" s="218"/>
      <c r="BAG5" s="218"/>
      <c r="BAH5" s="218"/>
      <c r="BAI5" s="218"/>
      <c r="BAJ5" s="218"/>
      <c r="BAK5" s="218"/>
      <c r="BAL5" s="218"/>
      <c r="BAM5" s="218"/>
      <c r="BAN5" s="218"/>
      <c r="BAO5" s="218"/>
      <c r="BAP5" s="218"/>
      <c r="BAQ5" s="218"/>
      <c r="BAR5" s="218"/>
      <c r="BAS5" s="218"/>
      <c r="BAT5" s="218"/>
      <c r="BAU5" s="218"/>
      <c r="BAV5" s="218"/>
      <c r="BAW5" s="218"/>
      <c r="BAX5" s="218"/>
      <c r="BAY5" s="218"/>
      <c r="BAZ5" s="218"/>
      <c r="BBA5" s="218"/>
      <c r="BBB5" s="218"/>
      <c r="BBC5" s="218"/>
      <c r="BBD5" s="218"/>
      <c r="BBE5" s="218"/>
      <c r="BBF5" s="218"/>
      <c r="BBG5" s="218"/>
      <c r="BBH5" s="218"/>
      <c r="BBI5" s="218"/>
      <c r="BBJ5" s="218"/>
      <c r="BBK5" s="218"/>
      <c r="BBL5" s="218"/>
      <c r="BBM5" s="218"/>
      <c r="BBN5" s="218"/>
      <c r="BBO5" s="218"/>
      <c r="BBP5" s="218"/>
      <c r="BBQ5" s="218"/>
      <c r="BBR5" s="218"/>
      <c r="BBS5" s="218"/>
      <c r="BBT5" s="218"/>
      <c r="BBU5" s="218"/>
      <c r="BBV5" s="218"/>
      <c r="BBW5" s="218"/>
      <c r="BBX5" s="218"/>
      <c r="BBY5" s="218"/>
      <c r="BBZ5" s="218"/>
      <c r="BCA5" s="218"/>
      <c r="BCB5" s="218"/>
      <c r="BCC5" s="218"/>
      <c r="BCD5" s="218"/>
      <c r="BCE5" s="218"/>
      <c r="BCF5" s="218"/>
      <c r="BCG5" s="218"/>
      <c r="BCH5" s="218"/>
      <c r="BCI5" s="218"/>
      <c r="BCJ5" s="218"/>
      <c r="BCK5" s="218"/>
      <c r="BCL5" s="218"/>
      <c r="BCM5" s="218"/>
      <c r="BCN5" s="218"/>
      <c r="BCO5" s="218"/>
      <c r="BCP5" s="218"/>
      <c r="BCQ5" s="218"/>
      <c r="BCR5" s="218"/>
      <c r="BCS5" s="218"/>
      <c r="BCT5" s="218"/>
      <c r="BCU5" s="218"/>
      <c r="BCV5" s="218"/>
      <c r="BCW5" s="218"/>
      <c r="BCX5" s="218"/>
      <c r="BCY5" s="218"/>
      <c r="BCZ5" s="218"/>
      <c r="BDA5" s="218"/>
      <c r="BDB5" s="218"/>
      <c r="BDC5" s="218"/>
      <c r="BDD5" s="218"/>
      <c r="BDE5" s="218"/>
      <c r="BDF5" s="218"/>
      <c r="BDG5" s="218"/>
      <c r="BDH5" s="218"/>
      <c r="BDI5" s="218"/>
      <c r="BDJ5" s="218"/>
      <c r="BDK5" s="218"/>
      <c r="BDL5" s="218"/>
      <c r="BDM5" s="218"/>
      <c r="BDN5" s="218"/>
      <c r="BDO5" s="218"/>
      <c r="BDP5" s="218"/>
      <c r="BDQ5" s="218"/>
      <c r="BDR5" s="218"/>
      <c r="BDS5" s="218"/>
      <c r="BDT5" s="218"/>
      <c r="BDU5" s="218"/>
      <c r="BDV5" s="218"/>
      <c r="BDW5" s="218"/>
      <c r="BDX5" s="218"/>
      <c r="BDY5" s="218"/>
      <c r="BDZ5" s="218"/>
      <c r="BEA5" s="218"/>
      <c r="BEB5" s="218"/>
      <c r="BEC5" s="218"/>
      <c r="BED5" s="218"/>
      <c r="BEE5" s="218"/>
      <c r="BEF5" s="218"/>
      <c r="BEG5" s="218"/>
      <c r="BEH5" s="218"/>
      <c r="BEI5" s="218"/>
      <c r="BEJ5" s="218"/>
      <c r="BEK5" s="218"/>
      <c r="BEL5" s="218"/>
      <c r="BEM5" s="218"/>
      <c r="BEN5" s="218"/>
      <c r="BEO5" s="218"/>
      <c r="BEP5" s="218"/>
      <c r="BEQ5" s="218"/>
      <c r="BER5" s="218"/>
      <c r="BES5" s="218"/>
      <c r="BET5" s="218"/>
      <c r="BEU5" s="218"/>
      <c r="BEV5" s="218"/>
      <c r="BEW5" s="218"/>
      <c r="BEX5" s="218"/>
      <c r="BEY5" s="218"/>
      <c r="BEZ5" s="218"/>
      <c r="BFA5" s="218"/>
      <c r="BFB5" s="218"/>
      <c r="BFC5" s="218"/>
      <c r="BFD5" s="218"/>
      <c r="BFE5" s="218"/>
      <c r="BFF5" s="218"/>
      <c r="BFG5" s="218"/>
      <c r="BFH5" s="218"/>
      <c r="BFI5" s="218"/>
      <c r="BFJ5" s="218"/>
      <c r="BFK5" s="218"/>
      <c r="BFL5" s="218"/>
      <c r="BFM5" s="218"/>
      <c r="BFN5" s="218"/>
      <c r="BFO5" s="218"/>
      <c r="BFP5" s="218"/>
      <c r="BFQ5" s="218"/>
      <c r="BFR5" s="218"/>
      <c r="BFS5" s="218"/>
      <c r="BFT5" s="218"/>
      <c r="BFU5" s="218"/>
      <c r="BFV5" s="218"/>
      <c r="BFW5" s="218"/>
      <c r="BFX5" s="218"/>
      <c r="BFY5" s="218"/>
      <c r="BFZ5" s="218"/>
      <c r="BGA5" s="218"/>
      <c r="BGB5" s="218"/>
      <c r="BGC5" s="218"/>
      <c r="BGD5" s="218"/>
      <c r="BGE5" s="218"/>
      <c r="BGF5" s="218"/>
      <c r="BGG5" s="218"/>
      <c r="BGH5" s="218"/>
      <c r="BGI5" s="218"/>
      <c r="BGJ5" s="218"/>
      <c r="BGK5" s="218"/>
      <c r="BGL5" s="218"/>
      <c r="BGM5" s="218"/>
      <c r="BGN5" s="218"/>
      <c r="BGO5" s="218"/>
      <c r="BGP5" s="218"/>
      <c r="BGQ5" s="218"/>
      <c r="BGR5" s="218"/>
      <c r="BGS5" s="218"/>
      <c r="BGT5" s="218"/>
      <c r="BGU5" s="218"/>
      <c r="BGV5" s="218"/>
      <c r="BGW5" s="218"/>
      <c r="BGX5" s="218"/>
      <c r="BGY5" s="218"/>
      <c r="BGZ5" s="218"/>
      <c r="BHA5" s="218"/>
      <c r="BHB5" s="218"/>
      <c r="BHC5" s="218"/>
      <c r="BHD5" s="218"/>
      <c r="BHE5" s="218"/>
      <c r="BHF5" s="218"/>
      <c r="BHG5" s="218"/>
      <c r="BHH5" s="218"/>
      <c r="BHI5" s="218"/>
      <c r="BHJ5" s="218"/>
      <c r="BHK5" s="218"/>
      <c r="BHL5" s="218"/>
      <c r="BHM5" s="218"/>
      <c r="BHN5" s="218"/>
      <c r="BHO5" s="218"/>
      <c r="BHP5" s="218"/>
      <c r="BHQ5" s="218"/>
      <c r="BHR5" s="218"/>
      <c r="BHS5" s="218"/>
      <c r="BHT5" s="218"/>
      <c r="BHU5" s="218"/>
      <c r="BHV5" s="218"/>
      <c r="BHW5" s="218"/>
      <c r="BHX5" s="218"/>
      <c r="BHY5" s="218"/>
      <c r="BHZ5" s="218"/>
      <c r="BIA5" s="218"/>
      <c r="BIB5" s="218"/>
      <c r="BIC5" s="218"/>
      <c r="BID5" s="218"/>
      <c r="BIE5" s="218"/>
      <c r="BIF5" s="218"/>
      <c r="BIG5" s="218"/>
      <c r="BIH5" s="218"/>
      <c r="BII5" s="218"/>
      <c r="BIJ5" s="218"/>
      <c r="BIK5" s="218"/>
      <c r="BIL5" s="218"/>
      <c r="BIM5" s="218"/>
      <c r="BIN5" s="218"/>
      <c r="BIO5" s="218"/>
      <c r="BIP5" s="218"/>
      <c r="BIQ5" s="218"/>
      <c r="BIR5" s="218"/>
      <c r="BIS5" s="218"/>
      <c r="BIT5" s="218"/>
      <c r="BIU5" s="218"/>
      <c r="BIV5" s="218"/>
      <c r="BIW5" s="218"/>
      <c r="BIX5" s="218"/>
      <c r="BIY5" s="218"/>
      <c r="BIZ5" s="218"/>
      <c r="BJA5" s="218"/>
      <c r="BJB5" s="218"/>
      <c r="BJC5" s="218"/>
      <c r="BJD5" s="218"/>
      <c r="BJE5" s="218"/>
      <c r="BJF5" s="218"/>
      <c r="BJG5" s="218"/>
      <c r="BJH5" s="218"/>
      <c r="BJI5" s="218"/>
      <c r="BJJ5" s="218"/>
      <c r="BJK5" s="218"/>
      <c r="BJL5" s="218"/>
      <c r="BJM5" s="218"/>
      <c r="BJN5" s="218"/>
      <c r="BJO5" s="218"/>
      <c r="BJP5" s="218"/>
      <c r="BJQ5" s="218"/>
      <c r="BJR5" s="218"/>
      <c r="BJS5" s="218"/>
      <c r="BJT5" s="218"/>
      <c r="BJU5" s="218"/>
      <c r="BJV5" s="218"/>
      <c r="BJW5" s="218"/>
      <c r="BJX5" s="218"/>
      <c r="BJY5" s="218"/>
      <c r="BJZ5" s="218"/>
      <c r="BKA5" s="218"/>
      <c r="BKB5" s="218"/>
      <c r="BKC5" s="218"/>
      <c r="BKD5" s="218"/>
      <c r="BKE5" s="218"/>
      <c r="BKF5" s="218"/>
      <c r="BKG5" s="218"/>
      <c r="BKH5" s="218"/>
      <c r="BKI5" s="218"/>
      <c r="BKJ5" s="218"/>
      <c r="BKK5" s="218"/>
      <c r="BKL5" s="218"/>
      <c r="BKM5" s="218"/>
      <c r="BKN5" s="218"/>
      <c r="BKO5" s="218"/>
      <c r="BKP5" s="218"/>
      <c r="BKQ5" s="218"/>
      <c r="BKR5" s="218"/>
      <c r="BKS5" s="218"/>
      <c r="BKT5" s="218"/>
      <c r="BKU5" s="218"/>
      <c r="BKV5" s="218"/>
      <c r="BKW5" s="218"/>
      <c r="BKX5" s="218"/>
      <c r="BKY5" s="218"/>
      <c r="BKZ5" s="218"/>
      <c r="BLA5" s="218"/>
      <c r="BLB5" s="218"/>
      <c r="BLC5" s="218"/>
      <c r="BLD5" s="218"/>
      <c r="BLE5" s="218"/>
      <c r="BLF5" s="218"/>
      <c r="BLG5" s="218"/>
      <c r="BLH5" s="218"/>
      <c r="BLI5" s="218"/>
      <c r="BLJ5" s="218"/>
      <c r="BLK5" s="218"/>
      <c r="BLL5" s="218"/>
      <c r="BLM5" s="218"/>
      <c r="BLN5" s="218"/>
      <c r="BLO5" s="218"/>
      <c r="BLP5" s="218"/>
      <c r="BLQ5" s="218"/>
      <c r="BLR5" s="218"/>
      <c r="BLS5" s="218"/>
      <c r="BLT5" s="218"/>
      <c r="BLU5" s="218"/>
      <c r="BLV5" s="218"/>
      <c r="BLW5" s="218"/>
      <c r="BLX5" s="218"/>
      <c r="BLY5" s="218"/>
      <c r="BLZ5" s="218"/>
      <c r="BMA5" s="218"/>
      <c r="BMB5" s="218"/>
      <c r="BMC5" s="218"/>
      <c r="BMD5" s="218"/>
      <c r="BME5" s="218"/>
      <c r="BMF5" s="218"/>
      <c r="BMG5" s="218"/>
      <c r="BMH5" s="218"/>
      <c r="BMI5" s="218"/>
      <c r="BMJ5" s="218"/>
      <c r="BMK5" s="218"/>
      <c r="BML5" s="218"/>
      <c r="BMM5" s="218"/>
      <c r="BMN5" s="218"/>
      <c r="BMO5" s="218"/>
      <c r="BMP5" s="218"/>
      <c r="BMQ5" s="218"/>
      <c r="BMR5" s="218"/>
      <c r="BMS5" s="218"/>
      <c r="BMT5" s="218"/>
      <c r="BMU5" s="218"/>
      <c r="BMV5" s="218"/>
      <c r="BMW5" s="218"/>
      <c r="BMX5" s="218"/>
      <c r="BMY5" s="218"/>
      <c r="BMZ5" s="218"/>
      <c r="BNA5" s="218"/>
      <c r="BNB5" s="218"/>
      <c r="BNC5" s="218"/>
      <c r="BND5" s="218"/>
      <c r="BNE5" s="218"/>
      <c r="BNF5" s="218"/>
      <c r="BNG5" s="218"/>
      <c r="BNH5" s="218"/>
      <c r="BNI5" s="218"/>
      <c r="BNJ5" s="218"/>
      <c r="BNK5" s="218"/>
      <c r="BNL5" s="218"/>
      <c r="BNM5" s="218"/>
      <c r="BNN5" s="218"/>
      <c r="BNO5" s="218"/>
      <c r="BNP5" s="218"/>
      <c r="BNQ5" s="218"/>
      <c r="BNR5" s="218"/>
      <c r="BNS5" s="218"/>
      <c r="BNT5" s="218"/>
      <c r="BNU5" s="218"/>
      <c r="BNV5" s="218"/>
      <c r="BNW5" s="218"/>
      <c r="BNX5" s="218"/>
      <c r="BNY5" s="218"/>
      <c r="BNZ5" s="218"/>
      <c r="BOA5" s="218"/>
      <c r="BOB5" s="218"/>
      <c r="BOC5" s="218"/>
      <c r="BOD5" s="218"/>
      <c r="BOE5" s="218"/>
      <c r="BOF5" s="218"/>
      <c r="BOG5" s="218"/>
      <c r="BOH5" s="218"/>
      <c r="BOI5" s="218"/>
      <c r="BOJ5" s="218"/>
      <c r="BOK5" s="218"/>
      <c r="BOL5" s="218"/>
      <c r="BOM5" s="218"/>
      <c r="BON5" s="218"/>
      <c r="BOO5" s="218"/>
      <c r="BOP5" s="218"/>
      <c r="BOQ5" s="218"/>
      <c r="BOR5" s="218"/>
      <c r="BOS5" s="218"/>
      <c r="BOT5" s="218"/>
      <c r="BOU5" s="218"/>
      <c r="BOV5" s="218"/>
      <c r="BOW5" s="218"/>
      <c r="BOX5" s="218"/>
      <c r="BOY5" s="218"/>
      <c r="BOZ5" s="218"/>
      <c r="BPA5" s="218"/>
      <c r="BPB5" s="218"/>
      <c r="BPC5" s="218"/>
      <c r="BPD5" s="218"/>
      <c r="BPE5" s="218"/>
      <c r="BPF5" s="218"/>
      <c r="BPG5" s="218"/>
      <c r="BPH5" s="218"/>
      <c r="BPI5" s="218"/>
      <c r="BPJ5" s="218"/>
      <c r="BPK5" s="218"/>
      <c r="BPL5" s="218"/>
      <c r="BPM5" s="218"/>
      <c r="BPN5" s="218"/>
      <c r="BPO5" s="218"/>
      <c r="BPP5" s="218"/>
      <c r="BPQ5" s="218"/>
      <c r="BPR5" s="218"/>
      <c r="BPS5" s="218"/>
      <c r="BPT5" s="218"/>
      <c r="BPU5" s="218"/>
      <c r="BPV5" s="218"/>
      <c r="BPW5" s="218"/>
      <c r="BPX5" s="218"/>
      <c r="BPY5" s="218"/>
      <c r="BPZ5" s="218"/>
      <c r="BQA5" s="218"/>
      <c r="BQB5" s="218"/>
      <c r="BQC5" s="218"/>
      <c r="BQD5" s="218"/>
      <c r="BQE5" s="218"/>
      <c r="BQF5" s="218"/>
      <c r="BQG5" s="218"/>
      <c r="BQH5" s="218"/>
      <c r="BQI5" s="218"/>
      <c r="BQJ5" s="218"/>
      <c r="BQK5" s="218"/>
      <c r="BQL5" s="218"/>
      <c r="BQM5" s="218"/>
      <c r="BQN5" s="218"/>
      <c r="BQO5" s="218"/>
      <c r="BQP5" s="218"/>
      <c r="BQQ5" s="218"/>
      <c r="BQR5" s="218"/>
      <c r="BQS5" s="218"/>
      <c r="BQT5" s="218"/>
      <c r="BQU5" s="218"/>
      <c r="BQV5" s="218"/>
      <c r="BQW5" s="218"/>
      <c r="BQX5" s="218"/>
      <c r="BQY5" s="218"/>
      <c r="BQZ5" s="218"/>
      <c r="BRA5" s="218"/>
      <c r="BRB5" s="218"/>
      <c r="BRC5" s="218"/>
      <c r="BRD5" s="218"/>
      <c r="BRE5" s="218"/>
      <c r="BRF5" s="218"/>
      <c r="BRG5" s="218"/>
      <c r="BRH5" s="218"/>
      <c r="BRI5" s="218"/>
      <c r="BRJ5" s="218"/>
      <c r="BRK5" s="218"/>
      <c r="BRL5" s="218"/>
      <c r="BRM5" s="218"/>
      <c r="BRN5" s="218"/>
      <c r="BRO5" s="218"/>
      <c r="BRP5" s="218"/>
      <c r="BRQ5" s="218"/>
      <c r="BRR5" s="218"/>
      <c r="BRS5" s="218"/>
      <c r="BRT5" s="218"/>
      <c r="BRU5" s="218"/>
      <c r="BRV5" s="218"/>
      <c r="BRW5" s="218"/>
      <c r="BRX5" s="218"/>
      <c r="BRY5" s="218"/>
      <c r="BRZ5" s="218"/>
      <c r="BSA5" s="218"/>
      <c r="BSB5" s="218"/>
      <c r="BSC5" s="218"/>
      <c r="BSD5" s="218"/>
      <c r="BSE5" s="218"/>
      <c r="BSF5" s="218"/>
      <c r="BSG5" s="218"/>
      <c r="BSH5" s="218"/>
      <c r="BSI5" s="218"/>
      <c r="BSJ5" s="218"/>
      <c r="BSK5" s="218"/>
      <c r="BSL5" s="218"/>
      <c r="BSM5" s="218"/>
      <c r="BSN5" s="218"/>
      <c r="BSO5" s="218"/>
      <c r="BSP5" s="218"/>
      <c r="BSQ5" s="218"/>
      <c r="BSR5" s="218"/>
      <c r="BSS5" s="218"/>
      <c r="BST5" s="218"/>
      <c r="BSU5" s="218"/>
      <c r="BSV5" s="218"/>
      <c r="BSW5" s="218"/>
      <c r="BSX5" s="218"/>
      <c r="BSY5" s="218"/>
      <c r="BSZ5" s="218"/>
      <c r="BTA5" s="218"/>
      <c r="BTB5" s="218"/>
      <c r="BTC5" s="218"/>
      <c r="BTD5" s="218"/>
      <c r="BTE5" s="218"/>
      <c r="BTF5" s="218"/>
      <c r="BTG5" s="218"/>
      <c r="BTH5" s="218"/>
      <c r="BTI5" s="218"/>
      <c r="BTJ5" s="218"/>
      <c r="BTK5" s="218"/>
      <c r="BTL5" s="218"/>
      <c r="BTM5" s="218"/>
      <c r="BTN5" s="218"/>
      <c r="BTO5" s="218"/>
      <c r="BTP5" s="218"/>
      <c r="BTQ5" s="218"/>
      <c r="BTR5" s="218"/>
      <c r="BTS5" s="218"/>
      <c r="BTT5" s="218"/>
      <c r="BTU5" s="218"/>
      <c r="BTV5" s="218"/>
      <c r="BTW5" s="218"/>
      <c r="BTX5" s="218"/>
      <c r="BTY5" s="218"/>
      <c r="BTZ5" s="218"/>
      <c r="BUA5" s="218"/>
      <c r="BUB5" s="218"/>
      <c r="BUC5" s="218"/>
      <c r="BUD5" s="218"/>
      <c r="BUE5" s="218"/>
      <c r="BUF5" s="218"/>
      <c r="BUG5" s="218"/>
      <c r="BUH5" s="218"/>
      <c r="BUI5" s="218"/>
      <c r="BUJ5" s="218"/>
      <c r="BUK5" s="218"/>
      <c r="BUL5" s="218"/>
      <c r="BUM5" s="218"/>
      <c r="BUN5" s="218"/>
      <c r="BUO5" s="218"/>
      <c r="BUP5" s="218"/>
      <c r="BUQ5" s="218"/>
      <c r="BUR5" s="218"/>
      <c r="BUS5" s="218"/>
      <c r="BUT5" s="218"/>
      <c r="BUU5" s="218"/>
      <c r="BUV5" s="218"/>
      <c r="BUW5" s="218"/>
      <c r="BUX5" s="218"/>
      <c r="BUY5" s="218"/>
      <c r="BUZ5" s="218"/>
      <c r="BVA5" s="218"/>
      <c r="BVB5" s="218"/>
      <c r="BVC5" s="218"/>
      <c r="BVD5" s="218"/>
      <c r="BVE5" s="218"/>
      <c r="BVF5" s="218"/>
      <c r="BVG5" s="218"/>
      <c r="BVH5" s="218"/>
      <c r="BVI5" s="218"/>
      <c r="BVJ5" s="218"/>
      <c r="BVK5" s="218"/>
      <c r="BVL5" s="218"/>
      <c r="BVM5" s="218"/>
      <c r="BVN5" s="218"/>
      <c r="BVO5" s="218"/>
      <c r="BVP5" s="218"/>
      <c r="BVQ5" s="218"/>
      <c r="BVR5" s="218"/>
      <c r="BVS5" s="218"/>
      <c r="BVT5" s="218"/>
      <c r="BVU5" s="218"/>
      <c r="BVV5" s="218"/>
      <c r="BVW5" s="218"/>
      <c r="BVX5" s="218"/>
      <c r="BVY5" s="218"/>
      <c r="BVZ5" s="218"/>
      <c r="BWA5" s="218"/>
      <c r="BWB5" s="218"/>
      <c r="BWC5" s="218"/>
      <c r="BWD5" s="218"/>
      <c r="BWE5" s="218"/>
      <c r="BWF5" s="218"/>
      <c r="BWG5" s="218"/>
      <c r="BWH5" s="218"/>
      <c r="BWI5" s="218"/>
      <c r="BWJ5" s="218"/>
      <c r="BWK5" s="218"/>
      <c r="BWL5" s="218"/>
      <c r="BWM5" s="218"/>
      <c r="BWN5" s="218"/>
      <c r="BWO5" s="218"/>
      <c r="BWP5" s="218"/>
      <c r="BWQ5" s="218"/>
      <c r="BWR5" s="218"/>
      <c r="BWS5" s="218"/>
      <c r="BWT5" s="218"/>
      <c r="BWU5" s="218"/>
      <c r="BWV5" s="218"/>
      <c r="BWW5" s="218"/>
      <c r="BWX5" s="218"/>
      <c r="BWY5" s="218"/>
      <c r="BWZ5" s="218"/>
      <c r="BXA5" s="218"/>
      <c r="BXB5" s="218"/>
      <c r="BXC5" s="218"/>
      <c r="BXD5" s="218"/>
      <c r="BXE5" s="218"/>
      <c r="BXF5" s="218"/>
      <c r="BXG5" s="218"/>
      <c r="BXH5" s="218"/>
      <c r="BXI5" s="218"/>
      <c r="BXJ5" s="218"/>
      <c r="BXK5" s="218"/>
      <c r="BXL5" s="218"/>
      <c r="BXM5" s="218"/>
      <c r="BXN5" s="218"/>
      <c r="BXO5" s="218"/>
      <c r="BXP5" s="218"/>
      <c r="BXQ5" s="218"/>
      <c r="BXR5" s="218"/>
      <c r="BXS5" s="218"/>
      <c r="BXT5" s="218"/>
      <c r="BXU5" s="218"/>
      <c r="BXV5" s="218"/>
      <c r="BXW5" s="218"/>
      <c r="BXX5" s="218"/>
      <c r="BXY5" s="218"/>
      <c r="BXZ5" s="218"/>
      <c r="BYA5" s="218"/>
      <c r="BYB5" s="218"/>
      <c r="BYC5" s="218"/>
      <c r="BYD5" s="218"/>
      <c r="BYE5" s="218"/>
      <c r="BYF5" s="218"/>
      <c r="BYG5" s="218"/>
      <c r="BYH5" s="218"/>
      <c r="BYI5" s="218"/>
      <c r="BYJ5" s="218"/>
      <c r="BYK5" s="218"/>
      <c r="BYL5" s="218"/>
      <c r="BYM5" s="218"/>
      <c r="BYN5" s="218"/>
      <c r="BYO5" s="218"/>
      <c r="BYP5" s="218"/>
      <c r="BYQ5" s="218"/>
      <c r="BYR5" s="218"/>
      <c r="BYS5" s="218"/>
      <c r="BYT5" s="218"/>
      <c r="BYU5" s="218"/>
      <c r="BYV5" s="218"/>
      <c r="BYW5" s="218"/>
      <c r="BYX5" s="218"/>
      <c r="BYY5" s="218"/>
      <c r="BYZ5" s="218"/>
      <c r="BZA5" s="218"/>
      <c r="BZB5" s="218"/>
      <c r="BZC5" s="218"/>
      <c r="BZD5" s="218"/>
      <c r="BZE5" s="218"/>
      <c r="BZF5" s="218"/>
      <c r="BZG5" s="218"/>
      <c r="BZH5" s="218"/>
      <c r="BZI5" s="218"/>
      <c r="BZJ5" s="218"/>
      <c r="BZK5" s="218"/>
      <c r="BZL5" s="218"/>
      <c r="BZM5" s="218"/>
      <c r="BZN5" s="218"/>
      <c r="BZO5" s="218"/>
      <c r="BZP5" s="218"/>
      <c r="BZQ5" s="218"/>
      <c r="BZR5" s="218"/>
      <c r="BZS5" s="218"/>
      <c r="BZT5" s="218"/>
      <c r="BZU5" s="218"/>
      <c r="BZV5" s="218"/>
      <c r="BZW5" s="218"/>
      <c r="BZX5" s="218"/>
      <c r="BZY5" s="218"/>
      <c r="BZZ5" s="218"/>
      <c r="CAA5" s="218"/>
      <c r="CAB5" s="218"/>
      <c r="CAC5" s="218"/>
      <c r="CAD5" s="218"/>
      <c r="CAE5" s="218"/>
      <c r="CAF5" s="218"/>
      <c r="CAG5" s="218"/>
      <c r="CAH5" s="218"/>
      <c r="CAI5" s="218"/>
      <c r="CAJ5" s="218"/>
      <c r="CAK5" s="218"/>
      <c r="CAL5" s="218"/>
      <c r="CAM5" s="218"/>
      <c r="CAN5" s="218"/>
      <c r="CAO5" s="218"/>
      <c r="CAP5" s="218"/>
      <c r="CAQ5" s="218"/>
      <c r="CAR5" s="218"/>
      <c r="CAS5" s="218"/>
      <c r="CAT5" s="218"/>
      <c r="CAU5" s="218"/>
      <c r="CAV5" s="218"/>
      <c r="CAW5" s="218"/>
      <c r="CAX5" s="218"/>
      <c r="CAY5" s="218"/>
      <c r="CAZ5" s="218"/>
      <c r="CBA5" s="218"/>
      <c r="CBB5" s="218"/>
      <c r="CBC5" s="218"/>
      <c r="CBD5" s="218"/>
      <c r="CBE5" s="218"/>
      <c r="CBF5" s="218"/>
      <c r="CBG5" s="218"/>
      <c r="CBH5" s="218"/>
      <c r="CBI5" s="218"/>
      <c r="CBJ5" s="218"/>
      <c r="CBK5" s="218"/>
      <c r="CBL5" s="218"/>
      <c r="CBM5" s="218"/>
      <c r="CBN5" s="218"/>
      <c r="CBO5" s="218"/>
      <c r="CBP5" s="218"/>
      <c r="CBQ5" s="218"/>
      <c r="CBR5" s="218"/>
      <c r="CBS5" s="218"/>
      <c r="CBT5" s="218"/>
      <c r="CBU5" s="218"/>
      <c r="CBV5" s="218"/>
      <c r="CBW5" s="218"/>
      <c r="CBX5" s="218"/>
      <c r="CBY5" s="218"/>
      <c r="CBZ5" s="218"/>
      <c r="CCA5" s="218"/>
      <c r="CCB5" s="218"/>
      <c r="CCC5" s="218"/>
      <c r="CCD5" s="218"/>
      <c r="CCE5" s="218"/>
      <c r="CCF5" s="218"/>
      <c r="CCG5" s="218"/>
      <c r="CCH5" s="218"/>
      <c r="CCI5" s="218"/>
      <c r="CCJ5" s="218"/>
      <c r="CCK5" s="218"/>
      <c r="CCL5" s="218"/>
      <c r="CCM5" s="218"/>
      <c r="CCN5" s="218"/>
      <c r="CCO5" s="218"/>
      <c r="CCP5" s="218"/>
      <c r="CCQ5" s="218"/>
      <c r="CCR5" s="218"/>
      <c r="CCS5" s="218"/>
      <c r="CCT5" s="218"/>
      <c r="CCU5" s="218"/>
      <c r="CCV5" s="218"/>
      <c r="CCW5" s="218"/>
      <c r="CCX5" s="218"/>
      <c r="CCY5" s="218"/>
      <c r="CCZ5" s="218"/>
      <c r="CDA5" s="218"/>
      <c r="CDB5" s="218"/>
      <c r="CDC5" s="218"/>
      <c r="CDD5" s="218"/>
      <c r="CDE5" s="218"/>
      <c r="CDF5" s="218"/>
      <c r="CDG5" s="218"/>
      <c r="CDH5" s="218"/>
      <c r="CDI5" s="218"/>
      <c r="CDJ5" s="218"/>
      <c r="CDK5" s="218"/>
      <c r="CDL5" s="218"/>
      <c r="CDM5" s="218"/>
      <c r="CDN5" s="218"/>
      <c r="CDO5" s="218"/>
      <c r="CDP5" s="218"/>
      <c r="CDQ5" s="218"/>
      <c r="CDR5" s="218"/>
      <c r="CDS5" s="218"/>
      <c r="CDT5" s="218"/>
      <c r="CDU5" s="218"/>
      <c r="CDV5" s="218"/>
      <c r="CDW5" s="218"/>
      <c r="CDX5" s="218"/>
      <c r="CDY5" s="218"/>
      <c r="CDZ5" s="218"/>
      <c r="CEA5" s="218"/>
      <c r="CEB5" s="218"/>
      <c r="CEC5" s="218"/>
      <c r="CED5" s="218"/>
      <c r="CEE5" s="218"/>
      <c r="CEF5" s="218"/>
      <c r="CEG5" s="218"/>
      <c r="CEH5" s="218"/>
      <c r="CEI5" s="218"/>
      <c r="CEJ5" s="218"/>
      <c r="CEK5" s="218"/>
      <c r="CEL5" s="218"/>
      <c r="CEM5" s="218"/>
      <c r="CEN5" s="218"/>
      <c r="CEO5" s="218"/>
      <c r="CEP5" s="218"/>
      <c r="CEQ5" s="218"/>
      <c r="CER5" s="218"/>
      <c r="CES5" s="218"/>
      <c r="CET5" s="218"/>
      <c r="CEU5" s="218"/>
      <c r="CEV5" s="218"/>
      <c r="CEW5" s="218"/>
      <c r="CEX5" s="218"/>
      <c r="CEY5" s="218"/>
      <c r="CEZ5" s="218"/>
      <c r="CFA5" s="218"/>
      <c r="CFB5" s="218"/>
      <c r="CFC5" s="218"/>
      <c r="CFD5" s="218"/>
      <c r="CFE5" s="218"/>
      <c r="CFF5" s="218"/>
      <c r="CFG5" s="218"/>
      <c r="CFH5" s="218"/>
      <c r="CFI5" s="218"/>
      <c r="CFJ5" s="218"/>
      <c r="CFK5" s="218"/>
      <c r="CFL5" s="218"/>
      <c r="CFM5" s="218"/>
      <c r="CFN5" s="218"/>
      <c r="CFO5" s="218"/>
      <c r="CFP5" s="218"/>
      <c r="CFQ5" s="218"/>
      <c r="CFR5" s="218"/>
      <c r="CFS5" s="218"/>
      <c r="CFT5" s="218"/>
      <c r="CFU5" s="218"/>
      <c r="CFV5" s="218"/>
      <c r="CFW5" s="218"/>
      <c r="CFX5" s="218"/>
      <c r="CFY5" s="218"/>
      <c r="CFZ5" s="218"/>
      <c r="CGA5" s="218"/>
      <c r="CGB5" s="218"/>
      <c r="CGC5" s="218"/>
      <c r="CGD5" s="218"/>
      <c r="CGE5" s="218"/>
      <c r="CGF5" s="218"/>
      <c r="CGG5" s="218"/>
      <c r="CGH5" s="218"/>
      <c r="CGI5" s="218"/>
      <c r="CGJ5" s="218"/>
      <c r="CGK5" s="218"/>
      <c r="CGL5" s="218"/>
      <c r="CGM5" s="218"/>
      <c r="CGN5" s="218"/>
      <c r="CGO5" s="218"/>
      <c r="CGP5" s="218"/>
      <c r="CGQ5" s="218"/>
      <c r="CGR5" s="218"/>
      <c r="CGS5" s="218"/>
      <c r="CGT5" s="218"/>
      <c r="CGU5" s="218"/>
      <c r="CGV5" s="218"/>
      <c r="CGW5" s="218"/>
      <c r="CGX5" s="218"/>
      <c r="CGY5" s="218"/>
      <c r="CGZ5" s="218"/>
      <c r="CHA5" s="218"/>
      <c r="CHB5" s="218"/>
      <c r="CHC5" s="218"/>
      <c r="CHD5" s="218"/>
      <c r="CHE5" s="218"/>
      <c r="CHF5" s="218"/>
      <c r="CHG5" s="218"/>
      <c r="CHH5" s="218"/>
      <c r="CHI5" s="218"/>
      <c r="CHJ5" s="218"/>
      <c r="CHK5" s="218"/>
      <c r="CHL5" s="218"/>
      <c r="CHM5" s="218"/>
      <c r="CHN5" s="218"/>
      <c r="CHO5" s="218"/>
      <c r="CHP5" s="218"/>
      <c r="CHQ5" s="218"/>
      <c r="CHR5" s="218"/>
      <c r="CHS5" s="218"/>
      <c r="CHT5" s="218"/>
      <c r="CHU5" s="218"/>
      <c r="CHV5" s="218"/>
      <c r="CHW5" s="218"/>
      <c r="CHX5" s="218"/>
      <c r="CHY5" s="218"/>
      <c r="CHZ5" s="218"/>
      <c r="CIA5" s="218"/>
      <c r="CIB5" s="218"/>
      <c r="CIC5" s="218"/>
      <c r="CID5" s="218"/>
      <c r="CIE5" s="218"/>
      <c r="CIF5" s="218"/>
      <c r="CIG5" s="218"/>
      <c r="CIH5" s="218"/>
      <c r="CII5" s="218"/>
      <c r="CIJ5" s="218"/>
      <c r="CIK5" s="218"/>
      <c r="CIL5" s="218"/>
      <c r="CIM5" s="218"/>
      <c r="CIN5" s="218"/>
      <c r="CIO5" s="218"/>
      <c r="CIP5" s="218"/>
      <c r="CIQ5" s="218"/>
      <c r="CIR5" s="218"/>
      <c r="CIS5" s="218"/>
      <c r="CIT5" s="218"/>
      <c r="CIU5" s="218"/>
      <c r="CIV5" s="218"/>
      <c r="CIW5" s="218"/>
      <c r="CIX5" s="218"/>
      <c r="CIY5" s="218"/>
      <c r="CIZ5" s="218"/>
      <c r="CJA5" s="218"/>
      <c r="CJB5" s="218"/>
      <c r="CJC5" s="218"/>
      <c r="CJD5" s="218"/>
      <c r="CJE5" s="218"/>
      <c r="CJF5" s="218"/>
      <c r="CJG5" s="218"/>
      <c r="CJH5" s="218"/>
      <c r="CJI5" s="218"/>
      <c r="CJJ5" s="218"/>
      <c r="CJK5" s="218"/>
      <c r="CJL5" s="218"/>
      <c r="CJM5" s="218"/>
      <c r="CJN5" s="218"/>
      <c r="CJO5" s="218"/>
      <c r="CJP5" s="218"/>
      <c r="CJQ5" s="218"/>
      <c r="CJR5" s="218"/>
      <c r="CJS5" s="218"/>
      <c r="CJT5" s="218"/>
      <c r="CJU5" s="218"/>
      <c r="CJV5" s="218"/>
      <c r="CJW5" s="218"/>
      <c r="CJX5" s="218"/>
      <c r="CJY5" s="218"/>
      <c r="CJZ5" s="218"/>
      <c r="CKA5" s="218"/>
      <c r="CKB5" s="218"/>
      <c r="CKC5" s="218"/>
      <c r="CKD5" s="218"/>
      <c r="CKE5" s="218"/>
      <c r="CKF5" s="218"/>
      <c r="CKG5" s="218"/>
      <c r="CKH5" s="218"/>
      <c r="CKI5" s="218"/>
      <c r="CKJ5" s="218"/>
      <c r="CKK5" s="218"/>
      <c r="CKL5" s="218"/>
      <c r="CKM5" s="218"/>
      <c r="CKN5" s="218"/>
      <c r="CKO5" s="218"/>
      <c r="CKP5" s="218"/>
      <c r="CKQ5" s="218"/>
      <c r="CKR5" s="218"/>
      <c r="CKS5" s="218"/>
      <c r="CKT5" s="218"/>
      <c r="CKU5" s="218"/>
      <c r="CKV5" s="218"/>
      <c r="CKW5" s="218"/>
      <c r="CKX5" s="218"/>
      <c r="CKY5" s="218"/>
      <c r="CKZ5" s="218"/>
      <c r="CLA5" s="218"/>
      <c r="CLB5" s="218"/>
      <c r="CLC5" s="218"/>
      <c r="CLD5" s="218"/>
      <c r="CLE5" s="218"/>
      <c r="CLF5" s="218"/>
      <c r="CLG5" s="218"/>
      <c r="CLH5" s="218"/>
      <c r="CLI5" s="218"/>
      <c r="CLJ5" s="218"/>
      <c r="CLK5" s="218"/>
      <c r="CLL5" s="218"/>
      <c r="CLM5" s="218"/>
      <c r="CLN5" s="218"/>
      <c r="CLO5" s="218"/>
      <c r="CLP5" s="218"/>
      <c r="CLQ5" s="218"/>
      <c r="CLR5" s="218"/>
      <c r="CLS5" s="218"/>
      <c r="CLT5" s="218"/>
      <c r="CLU5" s="218"/>
      <c r="CLV5" s="218"/>
      <c r="CLW5" s="218"/>
      <c r="CLX5" s="218"/>
      <c r="CLY5" s="218"/>
      <c r="CLZ5" s="218"/>
      <c r="CMA5" s="218"/>
      <c r="CMB5" s="218"/>
      <c r="CMC5" s="218"/>
      <c r="CMD5" s="218"/>
      <c r="CME5" s="218"/>
      <c r="CMF5" s="218"/>
      <c r="CMG5" s="218"/>
      <c r="CMH5" s="218"/>
      <c r="CMI5" s="218"/>
      <c r="CMJ5" s="218"/>
      <c r="CMK5" s="218"/>
      <c r="CML5" s="218"/>
      <c r="CMM5" s="218"/>
      <c r="CMN5" s="218"/>
      <c r="CMO5" s="218"/>
      <c r="CMP5" s="218"/>
      <c r="CMQ5" s="218"/>
      <c r="CMR5" s="218"/>
      <c r="CMS5" s="218"/>
      <c r="CMT5" s="218"/>
      <c r="CMU5" s="218"/>
      <c r="CMV5" s="218"/>
      <c r="CMW5" s="218"/>
      <c r="CMX5" s="218"/>
      <c r="CMY5" s="218"/>
      <c r="CMZ5" s="218"/>
      <c r="CNA5" s="218"/>
      <c r="CNB5" s="218"/>
      <c r="CNC5" s="218"/>
      <c r="CND5" s="218"/>
      <c r="CNE5" s="218"/>
      <c r="CNF5" s="218"/>
      <c r="CNG5" s="218"/>
      <c r="CNH5" s="218"/>
      <c r="CNI5" s="218"/>
      <c r="CNJ5" s="218"/>
      <c r="CNK5" s="218"/>
      <c r="CNL5" s="218"/>
      <c r="CNM5" s="218"/>
      <c r="CNN5" s="218"/>
      <c r="CNO5" s="218"/>
      <c r="CNP5" s="218"/>
      <c r="CNQ5" s="218"/>
      <c r="CNR5" s="218"/>
      <c r="CNS5" s="218"/>
      <c r="CNT5" s="218"/>
      <c r="CNU5" s="218"/>
      <c r="CNV5" s="218"/>
      <c r="CNW5" s="218"/>
      <c r="CNX5" s="218"/>
      <c r="CNY5" s="218"/>
      <c r="CNZ5" s="218"/>
      <c r="COA5" s="218"/>
      <c r="COB5" s="218"/>
      <c r="COC5" s="218"/>
      <c r="COD5" s="218"/>
      <c r="COE5" s="218"/>
      <c r="COF5" s="218"/>
      <c r="COG5" s="218"/>
      <c r="COH5" s="218"/>
      <c r="COI5" s="218"/>
      <c r="COJ5" s="218"/>
      <c r="COK5" s="218"/>
      <c r="COL5" s="218"/>
      <c r="COM5" s="218"/>
      <c r="CON5" s="218"/>
      <c r="COO5" s="218"/>
      <c r="COP5" s="218"/>
      <c r="COQ5" s="218"/>
      <c r="COR5" s="218"/>
      <c r="COS5" s="218"/>
      <c r="COT5" s="218"/>
      <c r="COU5" s="218"/>
      <c r="COV5" s="218"/>
      <c r="COW5" s="218"/>
      <c r="COX5" s="218"/>
      <c r="COY5" s="218"/>
      <c r="COZ5" s="218"/>
      <c r="CPA5" s="218"/>
      <c r="CPB5" s="218"/>
      <c r="CPC5" s="218"/>
      <c r="CPD5" s="218"/>
      <c r="CPE5" s="218"/>
      <c r="CPF5" s="218"/>
      <c r="CPG5" s="218"/>
      <c r="CPH5" s="218"/>
      <c r="CPI5" s="218"/>
      <c r="CPJ5" s="218"/>
      <c r="CPK5" s="218"/>
      <c r="CPL5" s="218"/>
      <c r="CPM5" s="218"/>
      <c r="CPN5" s="218"/>
      <c r="CPO5" s="218"/>
      <c r="CPP5" s="218"/>
      <c r="CPQ5" s="218"/>
      <c r="CPR5" s="218"/>
      <c r="CPS5" s="218"/>
      <c r="CPT5" s="218"/>
      <c r="CPU5" s="218"/>
      <c r="CPV5" s="218"/>
      <c r="CPW5" s="218"/>
      <c r="CPX5" s="218"/>
      <c r="CPY5" s="218"/>
      <c r="CPZ5" s="218"/>
      <c r="CQA5" s="218"/>
      <c r="CQB5" s="218"/>
      <c r="CQC5" s="218"/>
      <c r="CQD5" s="218"/>
      <c r="CQE5" s="218"/>
      <c r="CQF5" s="218"/>
      <c r="CQG5" s="218"/>
      <c r="CQH5" s="218"/>
      <c r="CQI5" s="218"/>
      <c r="CQJ5" s="218"/>
      <c r="CQK5" s="218"/>
      <c r="CQL5" s="218"/>
      <c r="CQM5" s="218"/>
      <c r="CQN5" s="218"/>
      <c r="CQO5" s="218"/>
      <c r="CQP5" s="218"/>
      <c r="CQQ5" s="218"/>
      <c r="CQR5" s="218"/>
      <c r="CQS5" s="218"/>
      <c r="CQT5" s="218"/>
      <c r="CQU5" s="218"/>
      <c r="CQV5" s="218"/>
      <c r="CQW5" s="218"/>
      <c r="CQX5" s="218"/>
      <c r="CQY5" s="218"/>
      <c r="CQZ5" s="218"/>
      <c r="CRA5" s="218"/>
      <c r="CRB5" s="218"/>
      <c r="CRC5" s="218"/>
      <c r="CRD5" s="218"/>
      <c r="CRE5" s="218"/>
      <c r="CRF5" s="218"/>
      <c r="CRG5" s="218"/>
      <c r="CRH5" s="218"/>
      <c r="CRI5" s="218"/>
      <c r="CRJ5" s="218"/>
      <c r="CRK5" s="218"/>
      <c r="CRL5" s="218"/>
      <c r="CRM5" s="218"/>
      <c r="CRN5" s="218"/>
      <c r="CRO5" s="218"/>
      <c r="CRP5" s="218"/>
      <c r="CRQ5" s="218"/>
      <c r="CRR5" s="218"/>
      <c r="CRS5" s="218"/>
      <c r="CRT5" s="218"/>
      <c r="CRU5" s="218"/>
      <c r="CRV5" s="218"/>
      <c r="CRW5" s="218"/>
      <c r="CRX5" s="218"/>
      <c r="CRY5" s="218"/>
      <c r="CRZ5" s="218"/>
      <c r="CSA5" s="218"/>
      <c r="CSB5" s="218"/>
      <c r="CSC5" s="218"/>
      <c r="CSD5" s="218"/>
      <c r="CSE5" s="218"/>
      <c r="CSF5" s="218"/>
      <c r="CSG5" s="218"/>
      <c r="CSH5" s="218"/>
      <c r="CSI5" s="218"/>
      <c r="CSJ5" s="218"/>
      <c r="CSK5" s="218"/>
      <c r="CSL5" s="218"/>
      <c r="CSM5" s="218"/>
      <c r="CSN5" s="218"/>
      <c r="CSO5" s="218"/>
      <c r="CSP5" s="218"/>
      <c r="CSQ5" s="218"/>
      <c r="CSR5" s="218"/>
      <c r="CSS5" s="218"/>
      <c r="CST5" s="218"/>
      <c r="CSU5" s="218"/>
      <c r="CSV5" s="218"/>
      <c r="CSW5" s="218"/>
      <c r="CSX5" s="218"/>
      <c r="CSY5" s="218"/>
      <c r="CSZ5" s="218"/>
      <c r="CTA5" s="218"/>
      <c r="CTB5" s="218"/>
      <c r="CTC5" s="218"/>
      <c r="CTD5" s="218"/>
      <c r="CTE5" s="218"/>
      <c r="CTF5" s="218"/>
      <c r="CTG5" s="218"/>
      <c r="CTH5" s="218"/>
      <c r="CTI5" s="218"/>
      <c r="CTJ5" s="218"/>
      <c r="CTK5" s="218"/>
      <c r="CTL5" s="218"/>
      <c r="CTM5" s="218"/>
      <c r="CTN5" s="218"/>
      <c r="CTO5" s="218"/>
      <c r="CTP5" s="218"/>
      <c r="CTQ5" s="218"/>
      <c r="CTR5" s="218"/>
      <c r="CTS5" s="218"/>
      <c r="CTT5" s="218"/>
      <c r="CTU5" s="218"/>
      <c r="CTV5" s="218"/>
      <c r="CTW5" s="218"/>
      <c r="CTX5" s="218"/>
      <c r="CTY5" s="218"/>
      <c r="CTZ5" s="218"/>
      <c r="CUA5" s="218"/>
      <c r="CUB5" s="218"/>
      <c r="CUC5" s="218"/>
      <c r="CUD5" s="218"/>
      <c r="CUE5" s="218"/>
      <c r="CUF5" s="218"/>
      <c r="CUG5" s="218"/>
      <c r="CUH5" s="218"/>
      <c r="CUI5" s="218"/>
      <c r="CUJ5" s="218"/>
      <c r="CUK5" s="218"/>
      <c r="CUL5" s="218"/>
      <c r="CUM5" s="218"/>
      <c r="CUN5" s="218"/>
      <c r="CUO5" s="218"/>
      <c r="CUP5" s="218"/>
      <c r="CUQ5" s="218"/>
      <c r="CUR5" s="218"/>
      <c r="CUS5" s="218"/>
      <c r="CUT5" s="218"/>
      <c r="CUU5" s="218"/>
      <c r="CUV5" s="218"/>
      <c r="CUW5" s="218"/>
      <c r="CUX5" s="218"/>
      <c r="CUY5" s="218"/>
      <c r="CUZ5" s="218"/>
      <c r="CVA5" s="218"/>
      <c r="CVB5" s="218"/>
      <c r="CVC5" s="218"/>
      <c r="CVD5" s="218"/>
      <c r="CVE5" s="218"/>
      <c r="CVF5" s="218"/>
      <c r="CVG5" s="218"/>
      <c r="CVH5" s="218"/>
      <c r="CVI5" s="218"/>
      <c r="CVJ5" s="218"/>
      <c r="CVK5" s="218"/>
      <c r="CVL5" s="218"/>
      <c r="CVM5" s="218"/>
      <c r="CVN5" s="218"/>
      <c r="CVO5" s="218"/>
      <c r="CVP5" s="218"/>
      <c r="CVQ5" s="218"/>
      <c r="CVR5" s="218"/>
      <c r="CVS5" s="218"/>
      <c r="CVT5" s="218"/>
      <c r="CVU5" s="218"/>
      <c r="CVV5" s="218"/>
      <c r="CVW5" s="218"/>
      <c r="CVX5" s="218"/>
      <c r="CVY5" s="218"/>
      <c r="CVZ5" s="218"/>
      <c r="CWA5" s="218"/>
      <c r="CWB5" s="218"/>
      <c r="CWC5" s="218"/>
      <c r="CWD5" s="218"/>
      <c r="CWE5" s="218"/>
      <c r="CWF5" s="218"/>
      <c r="CWG5" s="218"/>
      <c r="CWH5" s="218"/>
      <c r="CWI5" s="218"/>
      <c r="CWJ5" s="218"/>
      <c r="CWK5" s="218"/>
      <c r="CWL5" s="218"/>
      <c r="CWM5" s="218"/>
      <c r="CWN5" s="218"/>
      <c r="CWO5" s="218"/>
      <c r="CWP5" s="218"/>
      <c r="CWQ5" s="218"/>
      <c r="CWR5" s="218"/>
      <c r="CWS5" s="218"/>
      <c r="CWT5" s="218"/>
      <c r="CWU5" s="218"/>
      <c r="CWV5" s="218"/>
      <c r="CWW5" s="218"/>
      <c r="CWX5" s="218"/>
      <c r="CWY5" s="218"/>
      <c r="CWZ5" s="218"/>
      <c r="CXA5" s="218"/>
      <c r="CXB5" s="218"/>
      <c r="CXC5" s="218"/>
      <c r="CXD5" s="218"/>
      <c r="CXE5" s="218"/>
      <c r="CXF5" s="218"/>
      <c r="CXG5" s="218"/>
      <c r="CXH5" s="218"/>
      <c r="CXI5" s="218"/>
      <c r="CXJ5" s="218"/>
      <c r="CXK5" s="218"/>
      <c r="CXL5" s="218"/>
      <c r="CXM5" s="218"/>
      <c r="CXN5" s="218"/>
      <c r="CXO5" s="218"/>
      <c r="CXP5" s="218"/>
      <c r="CXQ5" s="218"/>
      <c r="CXR5" s="218"/>
      <c r="CXS5" s="218"/>
      <c r="CXT5" s="218"/>
      <c r="CXU5" s="218"/>
      <c r="CXV5" s="218"/>
      <c r="CXW5" s="218"/>
      <c r="CXX5" s="218"/>
      <c r="CXY5" s="218"/>
      <c r="CXZ5" s="218"/>
      <c r="CYA5" s="218"/>
      <c r="CYB5" s="218"/>
      <c r="CYC5" s="218"/>
      <c r="CYD5" s="218"/>
      <c r="CYE5" s="218"/>
      <c r="CYF5" s="218"/>
      <c r="CYG5" s="218"/>
      <c r="CYH5" s="218"/>
      <c r="CYI5" s="218"/>
      <c r="CYJ5" s="218"/>
      <c r="CYK5" s="218"/>
      <c r="CYL5" s="218"/>
      <c r="CYM5" s="218"/>
      <c r="CYN5" s="218"/>
      <c r="CYO5" s="218"/>
      <c r="CYP5" s="218"/>
      <c r="CYQ5" s="218"/>
      <c r="CYR5" s="218"/>
      <c r="CYS5" s="218"/>
      <c r="CYT5" s="218"/>
      <c r="CYU5" s="218"/>
      <c r="CYV5" s="218"/>
      <c r="CYW5" s="218"/>
      <c r="CYX5" s="218"/>
      <c r="CYY5" s="218"/>
      <c r="CYZ5" s="218"/>
      <c r="CZA5" s="218"/>
      <c r="CZB5" s="218"/>
      <c r="CZC5" s="218"/>
      <c r="CZD5" s="218"/>
      <c r="CZE5" s="218"/>
      <c r="CZF5" s="218"/>
      <c r="CZG5" s="218"/>
      <c r="CZH5" s="218"/>
      <c r="CZI5" s="218"/>
      <c r="CZJ5" s="218"/>
      <c r="CZK5" s="218"/>
      <c r="CZL5" s="218"/>
      <c r="CZM5" s="218"/>
      <c r="CZN5" s="218"/>
      <c r="CZO5" s="218"/>
      <c r="CZP5" s="218"/>
      <c r="CZQ5" s="218"/>
      <c r="CZR5" s="218"/>
      <c r="CZS5" s="218"/>
      <c r="CZT5" s="218"/>
      <c r="CZU5" s="218"/>
      <c r="CZV5" s="218"/>
      <c r="CZW5" s="218"/>
      <c r="CZX5" s="218"/>
      <c r="CZY5" s="218"/>
      <c r="CZZ5" s="218"/>
      <c r="DAA5" s="218"/>
      <c r="DAB5" s="218"/>
      <c r="DAC5" s="218"/>
      <c r="DAD5" s="218"/>
      <c r="DAE5" s="218"/>
      <c r="DAF5" s="218"/>
      <c r="DAG5" s="218"/>
      <c r="DAH5" s="218"/>
      <c r="DAI5" s="218"/>
      <c r="DAJ5" s="218"/>
      <c r="DAK5" s="218"/>
      <c r="DAL5" s="218"/>
      <c r="DAM5" s="218"/>
      <c r="DAN5" s="218"/>
      <c r="DAO5" s="218"/>
      <c r="DAP5" s="218"/>
      <c r="DAQ5" s="218"/>
      <c r="DAR5" s="218"/>
      <c r="DAS5" s="218"/>
      <c r="DAT5" s="218"/>
      <c r="DAU5" s="218"/>
      <c r="DAV5" s="218"/>
      <c r="DAW5" s="218"/>
      <c r="DAX5" s="218"/>
      <c r="DAY5" s="218"/>
      <c r="DAZ5" s="218"/>
      <c r="DBA5" s="218"/>
      <c r="DBB5" s="218"/>
      <c r="DBC5" s="218"/>
      <c r="DBD5" s="218"/>
      <c r="DBE5" s="218"/>
      <c r="DBF5" s="218"/>
      <c r="DBG5" s="218"/>
      <c r="DBH5" s="218"/>
      <c r="DBI5" s="218"/>
      <c r="DBJ5" s="218"/>
      <c r="DBK5" s="218"/>
      <c r="DBL5" s="218"/>
      <c r="DBM5" s="218"/>
      <c r="DBN5" s="218"/>
      <c r="DBO5" s="218"/>
      <c r="DBP5" s="218"/>
      <c r="DBQ5" s="218"/>
      <c r="DBR5" s="218"/>
      <c r="DBS5" s="218"/>
      <c r="DBT5" s="218"/>
      <c r="DBU5" s="218"/>
      <c r="DBV5" s="218"/>
      <c r="DBW5" s="218"/>
      <c r="DBX5" s="218"/>
      <c r="DBY5" s="218"/>
      <c r="DBZ5" s="218"/>
      <c r="DCA5" s="218"/>
      <c r="DCB5" s="218"/>
      <c r="DCC5" s="218"/>
      <c r="DCD5" s="218"/>
      <c r="DCE5" s="218"/>
      <c r="DCF5" s="218"/>
      <c r="DCG5" s="218"/>
      <c r="DCH5" s="218"/>
      <c r="DCI5" s="218"/>
      <c r="DCJ5" s="218"/>
      <c r="DCK5" s="218"/>
      <c r="DCL5" s="218"/>
      <c r="DCM5" s="218"/>
      <c r="DCN5" s="218"/>
      <c r="DCO5" s="218"/>
      <c r="DCP5" s="218"/>
      <c r="DCQ5" s="218"/>
      <c r="DCR5" s="218"/>
      <c r="DCS5" s="218"/>
      <c r="DCT5" s="218"/>
      <c r="DCU5" s="218"/>
      <c r="DCV5" s="218"/>
      <c r="DCW5" s="218"/>
      <c r="DCX5" s="218"/>
      <c r="DCY5" s="218"/>
      <c r="DCZ5" s="218"/>
      <c r="DDA5" s="218"/>
      <c r="DDB5" s="218"/>
      <c r="DDC5" s="218"/>
      <c r="DDD5" s="218"/>
      <c r="DDE5" s="218"/>
      <c r="DDF5" s="218"/>
      <c r="DDG5" s="218"/>
      <c r="DDH5" s="218"/>
      <c r="DDI5" s="218"/>
      <c r="DDJ5" s="218"/>
      <c r="DDK5" s="218"/>
      <c r="DDL5" s="218"/>
      <c r="DDM5" s="218"/>
      <c r="DDN5" s="218"/>
      <c r="DDO5" s="218"/>
      <c r="DDP5" s="218"/>
      <c r="DDQ5" s="218"/>
      <c r="DDR5" s="218"/>
      <c r="DDS5" s="218"/>
      <c r="DDT5" s="218"/>
      <c r="DDU5" s="218"/>
      <c r="DDV5" s="218"/>
      <c r="DDW5" s="218"/>
      <c r="DDX5" s="218"/>
      <c r="DDY5" s="218"/>
      <c r="DDZ5" s="218"/>
      <c r="DEA5" s="218"/>
      <c r="DEB5" s="218"/>
      <c r="DEC5" s="218"/>
      <c r="DED5" s="218"/>
      <c r="DEE5" s="218"/>
      <c r="DEF5" s="218"/>
      <c r="DEG5" s="218"/>
      <c r="DEH5" s="218"/>
      <c r="DEI5" s="218"/>
      <c r="DEJ5" s="218"/>
      <c r="DEK5" s="218"/>
      <c r="DEL5" s="218"/>
      <c r="DEM5" s="218"/>
      <c r="DEN5" s="218"/>
      <c r="DEO5" s="218"/>
      <c r="DEP5" s="218"/>
      <c r="DEQ5" s="218"/>
      <c r="DER5" s="218"/>
      <c r="DES5" s="218"/>
      <c r="DET5" s="218"/>
      <c r="DEU5" s="218"/>
      <c r="DEV5" s="218"/>
      <c r="DEW5" s="218"/>
      <c r="DEX5" s="218"/>
      <c r="DEY5" s="218"/>
      <c r="DEZ5" s="218"/>
      <c r="DFA5" s="218"/>
      <c r="DFB5" s="218"/>
      <c r="DFC5" s="218"/>
      <c r="DFD5" s="218"/>
      <c r="DFE5" s="218"/>
      <c r="DFF5" s="218"/>
      <c r="DFG5" s="218"/>
      <c r="DFH5" s="218"/>
      <c r="DFI5" s="218"/>
      <c r="DFJ5" s="218"/>
      <c r="DFK5" s="218"/>
      <c r="DFL5" s="218"/>
      <c r="DFM5" s="218"/>
      <c r="DFN5" s="218"/>
      <c r="DFO5" s="218"/>
      <c r="DFP5" s="218"/>
      <c r="DFQ5" s="218"/>
      <c r="DFR5" s="218"/>
      <c r="DFS5" s="218"/>
      <c r="DFT5" s="218"/>
      <c r="DFU5" s="218"/>
      <c r="DFV5" s="218"/>
      <c r="DFW5" s="218"/>
      <c r="DFX5" s="218"/>
      <c r="DFY5" s="218"/>
      <c r="DFZ5" s="218"/>
      <c r="DGA5" s="218"/>
      <c r="DGB5" s="218"/>
      <c r="DGC5" s="218"/>
      <c r="DGD5" s="218"/>
      <c r="DGE5" s="218"/>
      <c r="DGF5" s="218"/>
      <c r="DGG5" s="218"/>
      <c r="DGH5" s="218"/>
      <c r="DGI5" s="218"/>
      <c r="DGJ5" s="218"/>
      <c r="DGK5" s="218"/>
      <c r="DGL5" s="218"/>
      <c r="DGM5" s="218"/>
      <c r="DGN5" s="218"/>
      <c r="DGO5" s="218"/>
      <c r="DGP5" s="218"/>
      <c r="DGQ5" s="218"/>
      <c r="DGR5" s="218"/>
      <c r="DGS5" s="218"/>
      <c r="DGT5" s="218"/>
      <c r="DGU5" s="218"/>
      <c r="DGV5" s="218"/>
      <c r="DGW5" s="218"/>
      <c r="DGX5" s="218"/>
      <c r="DGY5" s="218"/>
      <c r="DGZ5" s="218"/>
      <c r="DHA5" s="218"/>
      <c r="DHB5" s="218"/>
      <c r="DHC5" s="218"/>
      <c r="DHD5" s="218"/>
      <c r="DHE5" s="218"/>
      <c r="DHF5" s="218"/>
      <c r="DHG5" s="218"/>
      <c r="DHH5" s="218"/>
      <c r="DHI5" s="218"/>
      <c r="DHJ5" s="218"/>
      <c r="DHK5" s="218"/>
      <c r="DHL5" s="218"/>
      <c r="DHM5" s="218"/>
      <c r="DHN5" s="218"/>
      <c r="DHO5" s="218"/>
      <c r="DHP5" s="218"/>
      <c r="DHQ5" s="218"/>
      <c r="DHR5" s="218"/>
      <c r="DHS5" s="218"/>
      <c r="DHT5" s="218"/>
      <c r="DHU5" s="218"/>
      <c r="DHV5" s="218"/>
      <c r="DHW5" s="218"/>
      <c r="DHX5" s="218"/>
      <c r="DHY5" s="218"/>
      <c r="DHZ5" s="218"/>
      <c r="DIA5" s="218"/>
      <c r="DIB5" s="218"/>
      <c r="DIC5" s="218"/>
      <c r="DID5" s="218"/>
      <c r="DIE5" s="218"/>
      <c r="DIF5" s="218"/>
      <c r="DIG5" s="218"/>
      <c r="DIH5" s="218"/>
      <c r="DII5" s="218"/>
      <c r="DIJ5" s="218"/>
      <c r="DIK5" s="218"/>
      <c r="DIL5" s="218"/>
      <c r="DIM5" s="218"/>
      <c r="DIN5" s="218"/>
      <c r="DIO5" s="218"/>
      <c r="DIP5" s="218"/>
      <c r="DIQ5" s="218"/>
      <c r="DIR5" s="218"/>
      <c r="DIS5" s="218"/>
      <c r="DIT5" s="218"/>
      <c r="DIU5" s="218"/>
      <c r="DIV5" s="218"/>
      <c r="DIW5" s="218"/>
      <c r="DIX5" s="218"/>
      <c r="DIY5" s="218"/>
      <c r="DIZ5" s="218"/>
      <c r="DJA5" s="218"/>
      <c r="DJB5" s="218"/>
      <c r="DJC5" s="218"/>
      <c r="DJD5" s="218"/>
      <c r="DJE5" s="218"/>
      <c r="DJF5" s="218"/>
      <c r="DJG5" s="218"/>
      <c r="DJH5" s="218"/>
      <c r="DJI5" s="218"/>
      <c r="DJJ5" s="218"/>
      <c r="DJK5" s="218"/>
      <c r="DJL5" s="218"/>
      <c r="DJM5" s="218"/>
      <c r="DJN5" s="218"/>
      <c r="DJO5" s="218"/>
      <c r="DJP5" s="218"/>
      <c r="DJQ5" s="218"/>
      <c r="DJR5" s="218"/>
      <c r="DJS5" s="218"/>
      <c r="DJT5" s="218"/>
      <c r="DJU5" s="218"/>
      <c r="DJV5" s="218"/>
      <c r="DJW5" s="218"/>
      <c r="DJX5" s="218"/>
      <c r="DJY5" s="218"/>
      <c r="DJZ5" s="218"/>
      <c r="DKA5" s="218"/>
      <c r="DKB5" s="218"/>
      <c r="DKC5" s="218"/>
      <c r="DKD5" s="218"/>
      <c r="DKE5" s="218"/>
      <c r="DKF5" s="218"/>
      <c r="DKG5" s="218"/>
      <c r="DKH5" s="218"/>
      <c r="DKI5" s="218"/>
      <c r="DKJ5" s="218"/>
      <c r="DKK5" s="218"/>
      <c r="DKL5" s="218"/>
      <c r="DKM5" s="218"/>
      <c r="DKN5" s="218"/>
      <c r="DKO5" s="218"/>
      <c r="DKP5" s="218"/>
      <c r="DKQ5" s="218"/>
      <c r="DKR5" s="218"/>
      <c r="DKS5" s="218"/>
      <c r="DKT5" s="218"/>
      <c r="DKU5" s="218"/>
      <c r="DKV5" s="218"/>
      <c r="DKW5" s="218"/>
      <c r="DKX5" s="218"/>
      <c r="DKY5" s="218"/>
      <c r="DKZ5" s="218"/>
      <c r="DLA5" s="218"/>
      <c r="DLB5" s="218"/>
      <c r="DLC5" s="218"/>
      <c r="DLD5" s="218"/>
      <c r="DLE5" s="218"/>
      <c r="DLF5" s="218"/>
      <c r="DLG5" s="218"/>
      <c r="DLH5" s="218"/>
      <c r="DLI5" s="218"/>
      <c r="DLJ5" s="218"/>
      <c r="DLK5" s="218"/>
      <c r="DLL5" s="218"/>
      <c r="DLM5" s="218"/>
      <c r="DLN5" s="218"/>
      <c r="DLO5" s="218"/>
      <c r="DLP5" s="218"/>
      <c r="DLQ5" s="218"/>
      <c r="DLR5" s="218"/>
      <c r="DLS5" s="218"/>
      <c r="DLT5" s="218"/>
      <c r="DLU5" s="218"/>
      <c r="DLV5" s="218"/>
      <c r="DLW5" s="218"/>
      <c r="DLX5" s="218"/>
      <c r="DLY5" s="218"/>
      <c r="DLZ5" s="218"/>
      <c r="DMA5" s="218"/>
      <c r="DMB5" s="218"/>
      <c r="DMC5" s="218"/>
      <c r="DMD5" s="218"/>
      <c r="DME5" s="218"/>
      <c r="DMF5" s="218"/>
      <c r="DMG5" s="218"/>
      <c r="DMH5" s="218"/>
      <c r="DMI5" s="218"/>
      <c r="DMJ5" s="218"/>
      <c r="DMK5" s="218"/>
      <c r="DML5" s="218"/>
      <c r="DMM5" s="218"/>
      <c r="DMN5" s="218"/>
      <c r="DMO5" s="218"/>
      <c r="DMP5" s="218"/>
      <c r="DMQ5" s="218"/>
      <c r="DMR5" s="218"/>
      <c r="DMS5" s="218"/>
      <c r="DMT5" s="218"/>
      <c r="DMU5" s="218"/>
      <c r="DMV5" s="218"/>
      <c r="DMW5" s="218"/>
      <c r="DMX5" s="218"/>
      <c r="DMY5" s="218"/>
      <c r="DMZ5" s="218"/>
      <c r="DNA5" s="218"/>
      <c r="DNB5" s="218"/>
      <c r="DNC5" s="218"/>
      <c r="DND5" s="218"/>
      <c r="DNE5" s="218"/>
      <c r="DNF5" s="218"/>
      <c r="DNG5" s="218"/>
      <c r="DNH5" s="218"/>
      <c r="DNI5" s="218"/>
      <c r="DNJ5" s="218"/>
      <c r="DNK5" s="218"/>
      <c r="DNL5" s="218"/>
      <c r="DNM5" s="218"/>
      <c r="DNN5" s="218"/>
      <c r="DNO5" s="218"/>
      <c r="DNP5" s="218"/>
      <c r="DNQ5" s="218"/>
      <c r="DNR5" s="218"/>
      <c r="DNS5" s="218"/>
      <c r="DNT5" s="218"/>
      <c r="DNU5" s="218"/>
      <c r="DNV5" s="218"/>
      <c r="DNW5" s="218"/>
      <c r="DNX5" s="218"/>
      <c r="DNY5" s="218"/>
      <c r="DNZ5" s="218"/>
      <c r="DOA5" s="218"/>
      <c r="DOB5" s="218"/>
      <c r="DOC5" s="218"/>
      <c r="DOD5" s="218"/>
      <c r="DOE5" s="218"/>
      <c r="DOF5" s="218"/>
      <c r="DOG5" s="218"/>
      <c r="DOH5" s="218"/>
      <c r="DOI5" s="218"/>
      <c r="DOJ5" s="218"/>
      <c r="DOK5" s="218"/>
      <c r="DOL5" s="218"/>
      <c r="DOM5" s="218"/>
      <c r="DON5" s="218"/>
      <c r="DOO5" s="218"/>
      <c r="DOP5" s="218"/>
      <c r="DOQ5" s="218"/>
      <c r="DOR5" s="218"/>
      <c r="DOS5" s="218"/>
      <c r="DOT5" s="218"/>
      <c r="DOU5" s="218"/>
      <c r="DOV5" s="218"/>
      <c r="DOW5" s="218"/>
      <c r="DOX5" s="218"/>
      <c r="DOY5" s="218"/>
      <c r="DOZ5" s="218"/>
      <c r="DPA5" s="218"/>
      <c r="DPB5" s="218"/>
      <c r="DPC5" s="218"/>
      <c r="DPD5" s="218"/>
      <c r="DPE5" s="218"/>
      <c r="DPF5" s="218"/>
      <c r="DPG5" s="218"/>
      <c r="DPH5" s="218"/>
      <c r="DPI5" s="218"/>
      <c r="DPJ5" s="218"/>
      <c r="DPK5" s="218"/>
      <c r="DPL5" s="218"/>
      <c r="DPM5" s="218"/>
      <c r="DPN5" s="218"/>
      <c r="DPO5" s="218"/>
      <c r="DPP5" s="218"/>
      <c r="DPQ5" s="218"/>
      <c r="DPR5" s="218"/>
      <c r="DPS5" s="218"/>
      <c r="DPT5" s="218"/>
      <c r="DPU5" s="218"/>
      <c r="DPV5" s="218"/>
      <c r="DPW5" s="218"/>
      <c r="DPX5" s="218"/>
      <c r="DPY5" s="218"/>
      <c r="DPZ5" s="218"/>
      <c r="DQA5" s="218"/>
      <c r="DQB5" s="218"/>
      <c r="DQC5" s="218"/>
      <c r="DQD5" s="218"/>
      <c r="DQE5" s="218"/>
      <c r="DQF5" s="218"/>
      <c r="DQG5" s="218"/>
      <c r="DQH5" s="218"/>
      <c r="DQI5" s="218"/>
      <c r="DQJ5" s="218"/>
      <c r="DQK5" s="218"/>
      <c r="DQL5" s="218"/>
      <c r="DQM5" s="218"/>
      <c r="DQN5" s="218"/>
      <c r="DQO5" s="218"/>
      <c r="DQP5" s="218"/>
      <c r="DQQ5" s="218"/>
      <c r="DQR5" s="218"/>
      <c r="DQS5" s="218"/>
      <c r="DQT5" s="218"/>
      <c r="DQU5" s="218"/>
      <c r="DQV5" s="218"/>
      <c r="DQW5" s="218"/>
      <c r="DQX5" s="218"/>
      <c r="DQY5" s="218"/>
      <c r="DQZ5" s="218"/>
      <c r="DRA5" s="218"/>
      <c r="DRB5" s="218"/>
      <c r="DRC5" s="218"/>
      <c r="DRD5" s="218"/>
      <c r="DRE5" s="218"/>
      <c r="DRF5" s="218"/>
      <c r="DRG5" s="218"/>
      <c r="DRH5" s="218"/>
      <c r="DRI5" s="218"/>
      <c r="DRJ5" s="218"/>
      <c r="DRK5" s="218"/>
      <c r="DRL5" s="218"/>
      <c r="DRM5" s="218"/>
      <c r="DRN5" s="218"/>
      <c r="DRO5" s="218"/>
      <c r="DRP5" s="218"/>
      <c r="DRQ5" s="218"/>
      <c r="DRR5" s="218"/>
      <c r="DRS5" s="218"/>
      <c r="DRT5" s="218"/>
      <c r="DRU5" s="218"/>
      <c r="DRV5" s="218"/>
      <c r="DRW5" s="218"/>
      <c r="DRX5" s="218"/>
      <c r="DRY5" s="218"/>
      <c r="DRZ5" s="218"/>
      <c r="DSA5" s="218"/>
      <c r="DSB5" s="218"/>
      <c r="DSC5" s="218"/>
      <c r="DSD5" s="218"/>
      <c r="DSE5" s="218"/>
      <c r="DSF5" s="218"/>
      <c r="DSG5" s="218"/>
      <c r="DSH5" s="218"/>
      <c r="DSI5" s="218"/>
      <c r="DSJ5" s="218"/>
      <c r="DSK5" s="218"/>
      <c r="DSL5" s="218"/>
      <c r="DSM5" s="218"/>
      <c r="DSN5" s="218"/>
      <c r="DSO5" s="218"/>
      <c r="DSP5" s="218"/>
      <c r="DSQ5" s="218"/>
      <c r="DSR5" s="218"/>
      <c r="DSS5" s="218"/>
      <c r="DST5" s="218"/>
      <c r="DSU5" s="218"/>
      <c r="DSV5" s="218"/>
      <c r="DSW5" s="218"/>
      <c r="DSX5" s="218"/>
      <c r="DSY5" s="218"/>
      <c r="DSZ5" s="218"/>
      <c r="DTA5" s="218"/>
      <c r="DTB5" s="218"/>
      <c r="DTC5" s="218"/>
      <c r="DTD5" s="218"/>
      <c r="DTE5" s="218"/>
      <c r="DTF5" s="218"/>
      <c r="DTG5" s="218"/>
      <c r="DTH5" s="218"/>
      <c r="DTI5" s="218"/>
      <c r="DTJ5" s="218"/>
      <c r="DTK5" s="218"/>
      <c r="DTL5" s="218"/>
      <c r="DTM5" s="218"/>
      <c r="DTN5" s="218"/>
      <c r="DTO5" s="218"/>
      <c r="DTP5" s="218"/>
      <c r="DTQ5" s="218"/>
      <c r="DTR5" s="218"/>
      <c r="DTS5" s="218"/>
      <c r="DTT5" s="218"/>
      <c r="DTU5" s="218"/>
      <c r="DTV5" s="218"/>
      <c r="DTW5" s="218"/>
      <c r="DTX5" s="218"/>
      <c r="DTY5" s="218"/>
      <c r="DTZ5" s="218"/>
      <c r="DUA5" s="218"/>
      <c r="DUB5" s="218"/>
      <c r="DUC5" s="218"/>
      <c r="DUD5" s="218"/>
      <c r="DUE5" s="218"/>
      <c r="DUF5" s="218"/>
      <c r="DUG5" s="218"/>
      <c r="DUH5" s="218"/>
      <c r="DUI5" s="218"/>
      <c r="DUJ5" s="218"/>
      <c r="DUK5" s="218"/>
      <c r="DUL5" s="218"/>
      <c r="DUM5" s="218"/>
      <c r="DUN5" s="218"/>
      <c r="DUO5" s="218"/>
      <c r="DUP5" s="218"/>
      <c r="DUQ5" s="218"/>
      <c r="DUR5" s="218"/>
      <c r="DUS5" s="218"/>
      <c r="DUT5" s="218"/>
      <c r="DUU5" s="218"/>
      <c r="DUV5" s="218"/>
      <c r="DUW5" s="218"/>
      <c r="DUX5" s="218"/>
      <c r="DUY5" s="218"/>
      <c r="DUZ5" s="218"/>
      <c r="DVA5" s="218"/>
      <c r="DVB5" s="218"/>
      <c r="DVC5" s="218"/>
      <c r="DVD5" s="218"/>
      <c r="DVE5" s="218"/>
      <c r="DVF5" s="218"/>
      <c r="DVG5" s="218"/>
      <c r="DVH5" s="218"/>
      <c r="DVI5" s="218"/>
      <c r="DVJ5" s="218"/>
      <c r="DVK5" s="218"/>
      <c r="DVL5" s="218"/>
      <c r="DVM5" s="218"/>
      <c r="DVN5" s="218"/>
      <c r="DVO5" s="218"/>
      <c r="DVP5" s="218"/>
      <c r="DVQ5" s="218"/>
      <c r="DVR5" s="218"/>
      <c r="DVS5" s="218"/>
      <c r="DVT5" s="218"/>
      <c r="DVU5" s="218"/>
      <c r="DVV5" s="218"/>
      <c r="DVW5" s="218"/>
      <c r="DVX5" s="218"/>
      <c r="DVY5" s="218"/>
      <c r="DVZ5" s="218"/>
      <c r="DWA5" s="218"/>
      <c r="DWB5" s="218"/>
      <c r="DWC5" s="218"/>
      <c r="DWD5" s="218"/>
      <c r="DWE5" s="218"/>
      <c r="DWF5" s="218"/>
      <c r="DWG5" s="218"/>
      <c r="DWH5" s="218"/>
      <c r="DWI5" s="218"/>
      <c r="DWJ5" s="218"/>
      <c r="DWK5" s="218"/>
      <c r="DWL5" s="218"/>
      <c r="DWM5" s="218"/>
      <c r="DWN5" s="218"/>
      <c r="DWO5" s="218"/>
      <c r="DWP5" s="218"/>
      <c r="DWQ5" s="218"/>
      <c r="DWR5" s="218"/>
      <c r="DWS5" s="218"/>
      <c r="DWT5" s="218"/>
      <c r="DWU5" s="218"/>
      <c r="DWV5" s="218"/>
      <c r="DWW5" s="218"/>
      <c r="DWX5" s="218"/>
      <c r="DWY5" s="218"/>
      <c r="DWZ5" s="218"/>
      <c r="DXA5" s="218"/>
      <c r="DXB5" s="218"/>
      <c r="DXC5" s="218"/>
      <c r="DXD5" s="218"/>
      <c r="DXE5" s="218"/>
      <c r="DXF5" s="218"/>
      <c r="DXG5" s="218"/>
      <c r="DXH5" s="218"/>
      <c r="DXI5" s="218"/>
      <c r="DXJ5" s="218"/>
      <c r="DXK5" s="218"/>
      <c r="DXL5" s="218"/>
      <c r="DXM5" s="218"/>
      <c r="DXN5" s="218"/>
      <c r="DXO5" s="218"/>
      <c r="DXP5" s="218"/>
      <c r="DXQ5" s="218"/>
      <c r="DXR5" s="218"/>
      <c r="DXS5" s="218"/>
      <c r="DXT5" s="218"/>
      <c r="DXU5" s="218"/>
      <c r="DXV5" s="218"/>
      <c r="DXW5" s="218"/>
      <c r="DXX5" s="218"/>
      <c r="DXY5" s="218"/>
      <c r="DXZ5" s="218"/>
      <c r="DYA5" s="218"/>
      <c r="DYB5" s="218"/>
      <c r="DYC5" s="218"/>
      <c r="DYD5" s="218"/>
      <c r="DYE5" s="218"/>
      <c r="DYF5" s="218"/>
      <c r="DYG5" s="218"/>
      <c r="DYH5" s="218"/>
      <c r="DYI5" s="218"/>
      <c r="DYJ5" s="218"/>
      <c r="DYK5" s="218"/>
      <c r="DYL5" s="218"/>
      <c r="DYM5" s="218"/>
      <c r="DYN5" s="218"/>
      <c r="DYO5" s="218"/>
      <c r="DYP5" s="218"/>
      <c r="DYQ5" s="218"/>
      <c r="DYR5" s="218"/>
      <c r="DYS5" s="218"/>
      <c r="DYT5" s="218"/>
      <c r="DYU5" s="218"/>
      <c r="DYV5" s="218"/>
      <c r="DYW5" s="218"/>
      <c r="DYX5" s="218"/>
      <c r="DYY5" s="218"/>
      <c r="DYZ5" s="218"/>
      <c r="DZA5" s="218"/>
      <c r="DZB5" s="218"/>
      <c r="DZC5" s="218"/>
      <c r="DZD5" s="218"/>
      <c r="DZE5" s="218"/>
      <c r="DZF5" s="218"/>
      <c r="DZG5" s="218"/>
      <c r="DZH5" s="218"/>
      <c r="DZI5" s="218"/>
      <c r="DZJ5" s="218"/>
      <c r="DZK5" s="218"/>
      <c r="DZL5" s="218"/>
      <c r="DZM5" s="218"/>
      <c r="DZN5" s="218"/>
      <c r="DZO5" s="218"/>
      <c r="DZP5" s="218"/>
      <c r="DZQ5" s="218"/>
      <c r="DZR5" s="218"/>
      <c r="DZS5" s="218"/>
      <c r="DZT5" s="218"/>
      <c r="DZU5" s="218"/>
      <c r="DZV5" s="218"/>
      <c r="DZW5" s="218"/>
      <c r="DZX5" s="218"/>
      <c r="DZY5" s="218"/>
      <c r="DZZ5" s="218"/>
      <c r="EAA5" s="218"/>
      <c r="EAB5" s="218"/>
      <c r="EAC5" s="218"/>
      <c r="EAD5" s="218"/>
      <c r="EAE5" s="218"/>
      <c r="EAF5" s="218"/>
      <c r="EAG5" s="218"/>
      <c r="EAH5" s="218"/>
      <c r="EAI5" s="218"/>
      <c r="EAJ5" s="218"/>
      <c r="EAK5" s="218"/>
      <c r="EAL5" s="218"/>
      <c r="EAM5" s="218"/>
      <c r="EAN5" s="218"/>
      <c r="EAO5" s="218"/>
      <c r="EAP5" s="218"/>
      <c r="EAQ5" s="218"/>
      <c r="EAR5" s="218"/>
      <c r="EAS5" s="218"/>
      <c r="EAT5" s="218"/>
      <c r="EAU5" s="218"/>
      <c r="EAV5" s="218"/>
      <c r="EAW5" s="218"/>
      <c r="EAX5" s="218"/>
      <c r="EAY5" s="218"/>
      <c r="EAZ5" s="218"/>
      <c r="EBA5" s="218"/>
      <c r="EBB5" s="218"/>
      <c r="EBC5" s="218"/>
      <c r="EBD5" s="218"/>
      <c r="EBE5" s="218"/>
      <c r="EBF5" s="218"/>
      <c r="EBG5" s="218"/>
      <c r="EBH5" s="218"/>
      <c r="EBI5" s="218"/>
      <c r="EBJ5" s="218"/>
      <c r="EBK5" s="218"/>
      <c r="EBL5" s="218"/>
      <c r="EBM5" s="218"/>
      <c r="EBN5" s="218"/>
      <c r="EBO5" s="218"/>
      <c r="EBP5" s="218"/>
      <c r="EBQ5" s="218"/>
      <c r="EBR5" s="218"/>
      <c r="EBS5" s="218"/>
      <c r="EBT5" s="218"/>
      <c r="EBU5" s="218"/>
      <c r="EBV5" s="218"/>
      <c r="EBW5" s="218"/>
      <c r="EBX5" s="218"/>
      <c r="EBY5" s="218"/>
      <c r="EBZ5" s="218"/>
      <c r="ECA5" s="218"/>
      <c r="ECB5" s="218"/>
      <c r="ECC5" s="218"/>
      <c r="ECD5" s="218"/>
      <c r="ECE5" s="218"/>
      <c r="ECF5" s="218"/>
      <c r="ECG5" s="218"/>
      <c r="ECH5" s="218"/>
      <c r="ECI5" s="218"/>
      <c r="ECJ5" s="218"/>
      <c r="ECK5" s="218"/>
      <c r="ECL5" s="218"/>
      <c r="ECM5" s="218"/>
      <c r="ECN5" s="218"/>
      <c r="ECO5" s="218"/>
      <c r="ECP5" s="218"/>
      <c r="ECQ5" s="218"/>
      <c r="ECR5" s="218"/>
      <c r="ECS5" s="218"/>
      <c r="ECT5" s="218"/>
      <c r="ECU5" s="218"/>
      <c r="ECV5" s="218"/>
      <c r="ECW5" s="218"/>
      <c r="ECX5" s="218"/>
      <c r="ECY5" s="218"/>
      <c r="ECZ5" s="218"/>
      <c r="EDA5" s="218"/>
      <c r="EDB5" s="218"/>
      <c r="EDC5" s="218"/>
      <c r="EDD5" s="218"/>
      <c r="EDE5" s="218"/>
      <c r="EDF5" s="218"/>
      <c r="EDG5" s="218"/>
      <c r="EDH5" s="218"/>
      <c r="EDI5" s="218"/>
      <c r="EDJ5" s="218"/>
      <c r="EDK5" s="218"/>
      <c r="EDL5" s="218"/>
      <c r="EDM5" s="218"/>
      <c r="EDN5" s="218"/>
      <c r="EDO5" s="218"/>
      <c r="EDP5" s="218"/>
      <c r="EDQ5" s="218"/>
      <c r="EDR5" s="218"/>
      <c r="EDS5" s="218"/>
      <c r="EDT5" s="218"/>
      <c r="EDU5" s="218"/>
      <c r="EDV5" s="218"/>
      <c r="EDW5" s="218"/>
      <c r="EDX5" s="218"/>
      <c r="EDY5" s="218"/>
      <c r="EDZ5" s="218"/>
      <c r="EEA5" s="218"/>
      <c r="EEB5" s="218"/>
      <c r="EEC5" s="218"/>
      <c r="EED5" s="218"/>
      <c r="EEE5" s="218"/>
      <c r="EEF5" s="218"/>
      <c r="EEG5" s="218"/>
      <c r="EEH5" s="218"/>
      <c r="EEI5" s="218"/>
      <c r="EEJ5" s="218"/>
      <c r="EEK5" s="218"/>
      <c r="EEL5" s="218"/>
      <c r="EEM5" s="218"/>
      <c r="EEN5" s="218"/>
      <c r="EEO5" s="218"/>
      <c r="EEP5" s="218"/>
      <c r="EEQ5" s="218"/>
      <c r="EER5" s="218"/>
      <c r="EES5" s="218"/>
      <c r="EET5" s="218"/>
      <c r="EEU5" s="218"/>
      <c r="EEV5" s="218"/>
      <c r="EEW5" s="218"/>
      <c r="EEX5" s="218"/>
      <c r="EEY5" s="218"/>
      <c r="EEZ5" s="218"/>
      <c r="EFA5" s="218"/>
      <c r="EFB5" s="218"/>
      <c r="EFC5" s="218"/>
      <c r="EFD5" s="218"/>
      <c r="EFE5" s="218"/>
      <c r="EFF5" s="218"/>
      <c r="EFG5" s="218"/>
      <c r="EFH5" s="218"/>
      <c r="EFI5" s="218"/>
      <c r="EFJ5" s="218"/>
      <c r="EFK5" s="218"/>
      <c r="EFL5" s="218"/>
      <c r="EFM5" s="218"/>
      <c r="EFN5" s="218"/>
      <c r="EFO5" s="218"/>
      <c r="EFP5" s="218"/>
      <c r="EFQ5" s="218"/>
      <c r="EFR5" s="218"/>
      <c r="EFS5" s="218"/>
      <c r="EFT5" s="218"/>
      <c r="EFU5" s="218"/>
      <c r="EFV5" s="218"/>
      <c r="EFW5" s="218"/>
      <c r="EFX5" s="218"/>
      <c r="EFY5" s="218"/>
      <c r="EFZ5" s="218"/>
      <c r="EGA5" s="218"/>
      <c r="EGB5" s="218"/>
      <c r="EGC5" s="218"/>
      <c r="EGD5" s="218"/>
      <c r="EGE5" s="218"/>
      <c r="EGF5" s="218"/>
      <c r="EGG5" s="218"/>
      <c r="EGH5" s="218"/>
      <c r="EGI5" s="218"/>
      <c r="EGJ5" s="218"/>
      <c r="EGK5" s="218"/>
      <c r="EGL5" s="218"/>
      <c r="EGM5" s="218"/>
      <c r="EGN5" s="218"/>
      <c r="EGO5" s="218"/>
      <c r="EGP5" s="218"/>
      <c r="EGQ5" s="218"/>
      <c r="EGR5" s="218"/>
      <c r="EGS5" s="218"/>
      <c r="EGT5" s="218"/>
      <c r="EGU5" s="218"/>
      <c r="EGV5" s="218"/>
      <c r="EGW5" s="218"/>
      <c r="EGX5" s="218"/>
      <c r="EGY5" s="218"/>
      <c r="EGZ5" s="218"/>
      <c r="EHA5" s="218"/>
      <c r="EHB5" s="218"/>
      <c r="EHC5" s="218"/>
      <c r="EHD5" s="218"/>
      <c r="EHE5" s="218"/>
      <c r="EHF5" s="218"/>
      <c r="EHG5" s="218"/>
      <c r="EHH5" s="218"/>
      <c r="EHI5" s="218"/>
      <c r="EHJ5" s="218"/>
      <c r="EHK5" s="218"/>
      <c r="EHL5" s="218"/>
      <c r="EHM5" s="218"/>
      <c r="EHN5" s="218"/>
      <c r="EHO5" s="218"/>
      <c r="EHP5" s="218"/>
      <c r="EHQ5" s="218"/>
      <c r="EHR5" s="218"/>
      <c r="EHS5" s="218"/>
      <c r="EHT5" s="218"/>
      <c r="EHU5" s="218"/>
      <c r="EHV5" s="218"/>
      <c r="EHW5" s="218"/>
      <c r="EHX5" s="218"/>
      <c r="EHY5" s="218"/>
      <c r="EHZ5" s="218"/>
      <c r="EIA5" s="218"/>
      <c r="EIB5" s="218"/>
      <c r="EIC5" s="218"/>
      <c r="EID5" s="218"/>
      <c r="EIE5" s="218"/>
      <c r="EIF5" s="218"/>
      <c r="EIG5" s="218"/>
      <c r="EIH5" s="218"/>
      <c r="EII5" s="218"/>
      <c r="EIJ5" s="218"/>
      <c r="EIK5" s="218"/>
      <c r="EIL5" s="218"/>
      <c r="EIM5" s="218"/>
      <c r="EIN5" s="218"/>
      <c r="EIO5" s="218"/>
      <c r="EIP5" s="218"/>
      <c r="EIQ5" s="218"/>
      <c r="EIR5" s="218"/>
      <c r="EIS5" s="218"/>
      <c r="EIT5" s="218"/>
      <c r="EIU5" s="218"/>
      <c r="EIV5" s="218"/>
      <c r="EIW5" s="218"/>
      <c r="EIX5" s="218"/>
      <c r="EIY5" s="218"/>
      <c r="EIZ5" s="218"/>
      <c r="EJA5" s="218"/>
      <c r="EJB5" s="218"/>
      <c r="EJC5" s="218"/>
      <c r="EJD5" s="218"/>
      <c r="EJE5" s="218"/>
      <c r="EJF5" s="218"/>
      <c r="EJG5" s="218"/>
      <c r="EJH5" s="218"/>
      <c r="EJI5" s="218"/>
      <c r="EJJ5" s="218"/>
      <c r="EJK5" s="218"/>
      <c r="EJL5" s="218"/>
      <c r="EJM5" s="218"/>
      <c r="EJN5" s="218"/>
      <c r="EJO5" s="218"/>
      <c r="EJP5" s="218"/>
      <c r="EJQ5" s="218"/>
      <c r="EJR5" s="218"/>
      <c r="EJS5" s="218"/>
      <c r="EJT5" s="218"/>
      <c r="EJU5" s="218"/>
      <c r="EJV5" s="218"/>
      <c r="EJW5" s="218"/>
      <c r="EJX5" s="218"/>
      <c r="EJY5" s="218"/>
      <c r="EJZ5" s="218"/>
      <c r="EKA5" s="218"/>
      <c r="EKB5" s="218"/>
      <c r="EKC5" s="218"/>
      <c r="EKD5" s="218"/>
      <c r="EKE5" s="218"/>
      <c r="EKF5" s="218"/>
      <c r="EKG5" s="218"/>
      <c r="EKH5" s="218"/>
      <c r="EKI5" s="218"/>
      <c r="EKJ5" s="218"/>
      <c r="EKK5" s="218"/>
      <c r="EKL5" s="218"/>
      <c r="EKM5" s="218"/>
      <c r="EKN5" s="218"/>
      <c r="EKO5" s="218"/>
      <c r="EKP5" s="218"/>
      <c r="EKQ5" s="218"/>
      <c r="EKR5" s="218"/>
      <c r="EKS5" s="218"/>
      <c r="EKT5" s="218"/>
      <c r="EKU5" s="218"/>
      <c r="EKV5" s="218"/>
      <c r="EKW5" s="218"/>
      <c r="EKX5" s="218"/>
      <c r="EKY5" s="218"/>
      <c r="EKZ5" s="218"/>
      <c r="ELA5" s="218"/>
      <c r="ELB5" s="218"/>
      <c r="ELC5" s="218"/>
      <c r="ELD5" s="218"/>
      <c r="ELE5" s="218"/>
      <c r="ELF5" s="218"/>
      <c r="ELG5" s="218"/>
      <c r="ELH5" s="218"/>
      <c r="ELI5" s="218"/>
      <c r="ELJ5" s="218"/>
      <c r="ELK5" s="218"/>
      <c r="ELL5" s="218"/>
      <c r="ELM5" s="218"/>
      <c r="ELN5" s="218"/>
      <c r="ELO5" s="218"/>
      <c r="ELP5" s="218"/>
      <c r="ELQ5" s="218"/>
      <c r="ELR5" s="218"/>
      <c r="ELS5" s="218"/>
      <c r="ELT5" s="218"/>
      <c r="ELU5" s="218"/>
      <c r="ELV5" s="218"/>
      <c r="ELW5" s="218"/>
      <c r="ELX5" s="218"/>
      <c r="ELY5" s="218"/>
      <c r="ELZ5" s="218"/>
      <c r="EMA5" s="218"/>
      <c r="EMB5" s="218"/>
      <c r="EMC5" s="218"/>
      <c r="EMD5" s="218"/>
      <c r="EME5" s="218"/>
      <c r="EMF5" s="218"/>
      <c r="EMG5" s="218"/>
      <c r="EMH5" s="218"/>
      <c r="EMI5" s="218"/>
      <c r="EMJ5" s="218"/>
      <c r="EMK5" s="218"/>
      <c r="EML5" s="218"/>
      <c r="EMM5" s="218"/>
      <c r="EMN5" s="218"/>
      <c r="EMO5" s="218"/>
      <c r="EMP5" s="218"/>
      <c r="EMQ5" s="218"/>
      <c r="EMR5" s="218"/>
      <c r="EMS5" s="218"/>
      <c r="EMT5" s="218"/>
      <c r="EMU5" s="218"/>
      <c r="EMV5" s="218"/>
      <c r="EMW5" s="218"/>
      <c r="EMX5" s="218"/>
      <c r="EMY5" s="218"/>
      <c r="EMZ5" s="218"/>
      <c r="ENA5" s="218"/>
      <c r="ENB5" s="218"/>
      <c r="ENC5" s="218"/>
      <c r="END5" s="218"/>
      <c r="ENE5" s="218"/>
      <c r="ENF5" s="218"/>
      <c r="ENG5" s="218"/>
      <c r="ENH5" s="218"/>
      <c r="ENI5" s="218"/>
      <c r="ENJ5" s="218"/>
      <c r="ENK5" s="218"/>
      <c r="ENL5" s="218"/>
      <c r="ENM5" s="218"/>
      <c r="ENN5" s="218"/>
      <c r="ENO5" s="218"/>
      <c r="ENP5" s="218"/>
      <c r="ENQ5" s="218"/>
      <c r="ENR5" s="218"/>
      <c r="ENS5" s="218"/>
      <c r="ENT5" s="218"/>
      <c r="ENU5" s="218"/>
      <c r="ENV5" s="218"/>
      <c r="ENW5" s="218"/>
      <c r="ENX5" s="218"/>
      <c r="ENY5" s="218"/>
      <c r="ENZ5" s="218"/>
      <c r="EOA5" s="218"/>
      <c r="EOB5" s="218"/>
      <c r="EOC5" s="218"/>
      <c r="EOD5" s="218"/>
      <c r="EOE5" s="218"/>
      <c r="EOF5" s="218"/>
      <c r="EOG5" s="218"/>
      <c r="EOH5" s="218"/>
      <c r="EOI5" s="218"/>
      <c r="EOJ5" s="218"/>
      <c r="EOK5" s="218"/>
      <c r="EOL5" s="218"/>
      <c r="EOM5" s="218"/>
      <c r="EON5" s="218"/>
      <c r="EOO5" s="218"/>
      <c r="EOP5" s="218"/>
      <c r="EOQ5" s="218"/>
      <c r="EOR5" s="218"/>
      <c r="EOS5" s="218"/>
      <c r="EOT5" s="218"/>
      <c r="EOU5" s="218"/>
      <c r="EOV5" s="218"/>
      <c r="EOW5" s="218"/>
      <c r="EOX5" s="218"/>
      <c r="EOY5" s="218"/>
      <c r="EOZ5" s="218"/>
      <c r="EPA5" s="218"/>
      <c r="EPB5" s="218"/>
      <c r="EPC5" s="218"/>
      <c r="EPD5" s="218"/>
      <c r="EPE5" s="218"/>
      <c r="EPF5" s="218"/>
      <c r="EPG5" s="218"/>
      <c r="EPH5" s="218"/>
      <c r="EPI5" s="218"/>
      <c r="EPJ5" s="218"/>
      <c r="EPK5" s="218"/>
      <c r="EPL5" s="218"/>
      <c r="EPM5" s="218"/>
      <c r="EPN5" s="218"/>
      <c r="EPO5" s="218"/>
      <c r="EPP5" s="218"/>
      <c r="EPQ5" s="218"/>
      <c r="EPR5" s="218"/>
      <c r="EPS5" s="218"/>
      <c r="EPT5" s="218"/>
      <c r="EPU5" s="218"/>
      <c r="EPV5" s="218"/>
      <c r="EPW5" s="218"/>
      <c r="EPX5" s="218"/>
      <c r="EPY5" s="218"/>
      <c r="EPZ5" s="218"/>
      <c r="EQA5" s="218"/>
      <c r="EQB5" s="218"/>
      <c r="EQC5" s="218"/>
      <c r="EQD5" s="218"/>
      <c r="EQE5" s="218"/>
      <c r="EQF5" s="218"/>
      <c r="EQG5" s="218"/>
      <c r="EQH5" s="218"/>
      <c r="EQI5" s="218"/>
      <c r="EQJ5" s="218"/>
      <c r="EQK5" s="218"/>
      <c r="EQL5" s="218"/>
      <c r="EQM5" s="218"/>
      <c r="EQN5" s="218"/>
      <c r="EQO5" s="218"/>
      <c r="EQP5" s="218"/>
      <c r="EQQ5" s="218"/>
      <c r="EQR5" s="218"/>
      <c r="EQS5" s="218"/>
      <c r="EQT5" s="218"/>
      <c r="EQU5" s="218"/>
      <c r="EQV5" s="218"/>
      <c r="EQW5" s="218"/>
      <c r="EQX5" s="218"/>
      <c r="EQY5" s="218"/>
      <c r="EQZ5" s="218"/>
      <c r="ERA5" s="218"/>
      <c r="ERB5" s="218"/>
      <c r="ERC5" s="218"/>
      <c r="ERD5" s="218"/>
      <c r="ERE5" s="218"/>
      <c r="ERF5" s="218"/>
      <c r="ERG5" s="218"/>
      <c r="ERH5" s="218"/>
      <c r="ERI5" s="218"/>
      <c r="ERJ5" s="218"/>
      <c r="ERK5" s="218"/>
      <c r="ERL5" s="218"/>
      <c r="ERM5" s="218"/>
      <c r="ERN5" s="218"/>
      <c r="ERO5" s="218"/>
      <c r="ERP5" s="218"/>
      <c r="ERQ5" s="218"/>
      <c r="ERR5" s="218"/>
      <c r="ERS5" s="218"/>
      <c r="ERT5" s="218"/>
      <c r="ERU5" s="218"/>
      <c r="ERV5" s="218"/>
      <c r="ERW5" s="218"/>
      <c r="ERX5" s="218"/>
      <c r="ERY5" s="218"/>
      <c r="ERZ5" s="218"/>
      <c r="ESA5" s="218"/>
      <c r="ESB5" s="218"/>
      <c r="ESC5" s="218"/>
      <c r="ESD5" s="218"/>
      <c r="ESE5" s="218"/>
      <c r="ESF5" s="218"/>
      <c r="ESG5" s="218"/>
      <c r="ESH5" s="218"/>
      <c r="ESI5" s="218"/>
      <c r="ESJ5" s="218"/>
      <c r="ESK5" s="218"/>
      <c r="ESL5" s="218"/>
      <c r="ESM5" s="218"/>
      <c r="ESN5" s="218"/>
      <c r="ESO5" s="218"/>
      <c r="ESP5" s="218"/>
      <c r="ESQ5" s="218"/>
      <c r="ESR5" s="218"/>
      <c r="ESS5" s="218"/>
      <c r="EST5" s="218"/>
      <c r="ESU5" s="218"/>
      <c r="ESV5" s="218"/>
      <c r="ESW5" s="218"/>
      <c r="ESX5" s="218"/>
      <c r="ESY5" s="218"/>
      <c r="ESZ5" s="218"/>
      <c r="ETA5" s="218"/>
      <c r="ETB5" s="218"/>
      <c r="ETC5" s="218"/>
      <c r="ETD5" s="218"/>
      <c r="ETE5" s="218"/>
      <c r="ETF5" s="218"/>
      <c r="ETG5" s="218"/>
      <c r="ETH5" s="218"/>
      <c r="ETI5" s="218"/>
      <c r="ETJ5" s="218"/>
      <c r="ETK5" s="218"/>
      <c r="ETL5" s="218"/>
      <c r="ETM5" s="218"/>
      <c r="ETN5" s="218"/>
      <c r="ETO5" s="218"/>
      <c r="ETP5" s="218"/>
      <c r="ETQ5" s="218"/>
      <c r="ETR5" s="218"/>
      <c r="ETS5" s="218"/>
      <c r="ETT5" s="218"/>
      <c r="ETU5" s="218"/>
      <c r="ETV5" s="218"/>
      <c r="ETW5" s="218"/>
      <c r="ETX5" s="218"/>
      <c r="ETY5" s="218"/>
      <c r="ETZ5" s="218"/>
      <c r="EUA5" s="218"/>
      <c r="EUB5" s="218"/>
      <c r="EUC5" s="218"/>
      <c r="EUD5" s="218"/>
      <c r="EUE5" s="218"/>
      <c r="EUF5" s="218"/>
      <c r="EUG5" s="218"/>
      <c r="EUH5" s="218"/>
      <c r="EUI5" s="218"/>
      <c r="EUJ5" s="218"/>
      <c r="EUK5" s="218"/>
      <c r="EUL5" s="218"/>
      <c r="EUM5" s="218"/>
      <c r="EUN5" s="218"/>
      <c r="EUO5" s="218"/>
      <c r="EUP5" s="218"/>
      <c r="EUQ5" s="218"/>
      <c r="EUR5" s="218"/>
      <c r="EUS5" s="218"/>
      <c r="EUT5" s="218"/>
      <c r="EUU5" s="218"/>
      <c r="EUV5" s="218"/>
      <c r="EUW5" s="218"/>
      <c r="EUX5" s="218"/>
      <c r="EUY5" s="218"/>
      <c r="EUZ5" s="218"/>
      <c r="EVA5" s="218"/>
      <c r="EVB5" s="218"/>
      <c r="EVC5" s="218"/>
      <c r="EVD5" s="218"/>
      <c r="EVE5" s="218"/>
      <c r="EVF5" s="218"/>
      <c r="EVG5" s="218"/>
      <c r="EVH5" s="218"/>
      <c r="EVI5" s="218"/>
      <c r="EVJ5" s="218"/>
      <c r="EVK5" s="218"/>
      <c r="EVL5" s="218"/>
      <c r="EVM5" s="218"/>
      <c r="EVN5" s="218"/>
      <c r="EVO5" s="218"/>
      <c r="EVP5" s="218"/>
      <c r="EVQ5" s="218"/>
      <c r="EVR5" s="218"/>
      <c r="EVS5" s="218"/>
      <c r="EVT5" s="218"/>
      <c r="EVU5" s="218"/>
      <c r="EVV5" s="218"/>
      <c r="EVW5" s="218"/>
      <c r="EVX5" s="218"/>
      <c r="EVY5" s="218"/>
      <c r="EVZ5" s="218"/>
      <c r="EWA5" s="218"/>
      <c r="EWB5" s="218"/>
      <c r="EWC5" s="218"/>
      <c r="EWD5" s="218"/>
      <c r="EWE5" s="218"/>
      <c r="EWF5" s="218"/>
      <c r="EWG5" s="218"/>
      <c r="EWH5" s="218"/>
      <c r="EWI5" s="218"/>
      <c r="EWJ5" s="218"/>
      <c r="EWK5" s="218"/>
      <c r="EWL5" s="218"/>
      <c r="EWM5" s="218"/>
      <c r="EWN5" s="218"/>
      <c r="EWO5" s="218"/>
      <c r="EWP5" s="218"/>
      <c r="EWQ5" s="218"/>
      <c r="EWR5" s="218"/>
      <c r="EWS5" s="218"/>
      <c r="EWT5" s="218"/>
      <c r="EWU5" s="218"/>
      <c r="EWV5" s="218"/>
      <c r="EWW5" s="218"/>
      <c r="EWX5" s="218"/>
      <c r="EWY5" s="218"/>
      <c r="EWZ5" s="218"/>
      <c r="EXA5" s="218"/>
      <c r="EXB5" s="218"/>
      <c r="EXC5" s="218"/>
      <c r="EXD5" s="218"/>
      <c r="EXE5" s="218"/>
      <c r="EXF5" s="218"/>
      <c r="EXG5" s="218"/>
      <c r="EXH5" s="218"/>
      <c r="EXI5" s="218"/>
      <c r="EXJ5" s="218"/>
      <c r="EXK5" s="218"/>
      <c r="EXL5" s="218"/>
      <c r="EXM5" s="218"/>
      <c r="EXN5" s="218"/>
      <c r="EXO5" s="218"/>
      <c r="EXP5" s="218"/>
      <c r="EXQ5" s="218"/>
      <c r="EXR5" s="218"/>
      <c r="EXS5" s="218"/>
      <c r="EXT5" s="218"/>
      <c r="EXU5" s="218"/>
      <c r="EXV5" s="218"/>
      <c r="EXW5" s="218"/>
      <c r="EXX5" s="218"/>
      <c r="EXY5" s="218"/>
      <c r="EXZ5" s="218"/>
      <c r="EYA5" s="218"/>
      <c r="EYB5" s="218"/>
      <c r="EYC5" s="218"/>
      <c r="EYD5" s="218"/>
      <c r="EYE5" s="218"/>
      <c r="EYF5" s="218"/>
      <c r="EYG5" s="218"/>
      <c r="EYH5" s="218"/>
      <c r="EYI5" s="218"/>
      <c r="EYJ5" s="218"/>
      <c r="EYK5" s="218"/>
      <c r="EYL5" s="218"/>
      <c r="EYM5" s="218"/>
      <c r="EYN5" s="218"/>
      <c r="EYO5" s="218"/>
      <c r="EYP5" s="218"/>
      <c r="EYQ5" s="218"/>
      <c r="EYR5" s="218"/>
      <c r="EYS5" s="218"/>
      <c r="EYT5" s="218"/>
      <c r="EYU5" s="218"/>
      <c r="EYV5" s="218"/>
      <c r="EYW5" s="218"/>
      <c r="EYX5" s="218"/>
      <c r="EYY5" s="218"/>
      <c r="EYZ5" s="218"/>
      <c r="EZA5" s="218"/>
      <c r="EZB5" s="218"/>
      <c r="EZC5" s="218"/>
      <c r="EZD5" s="218"/>
      <c r="EZE5" s="218"/>
      <c r="EZF5" s="218"/>
      <c r="EZG5" s="218"/>
      <c r="EZH5" s="218"/>
      <c r="EZI5" s="218"/>
      <c r="EZJ5" s="218"/>
      <c r="EZK5" s="218"/>
      <c r="EZL5" s="218"/>
      <c r="EZM5" s="218"/>
      <c r="EZN5" s="218"/>
      <c r="EZO5" s="218"/>
      <c r="EZP5" s="218"/>
      <c r="EZQ5" s="218"/>
      <c r="EZR5" s="218"/>
      <c r="EZS5" s="218"/>
      <c r="EZT5" s="218"/>
      <c r="EZU5" s="218"/>
      <c r="EZV5" s="218"/>
      <c r="EZW5" s="218"/>
      <c r="EZX5" s="218"/>
      <c r="EZY5" s="218"/>
      <c r="EZZ5" s="218"/>
      <c r="FAA5" s="218"/>
      <c r="FAB5" s="218"/>
      <c r="FAC5" s="218"/>
      <c r="FAD5" s="218"/>
      <c r="FAE5" s="218"/>
      <c r="FAF5" s="218"/>
      <c r="FAG5" s="218"/>
      <c r="FAH5" s="218"/>
      <c r="FAI5" s="218"/>
      <c r="FAJ5" s="218"/>
      <c r="FAK5" s="218"/>
      <c r="FAL5" s="218"/>
      <c r="FAM5" s="218"/>
      <c r="FAN5" s="218"/>
      <c r="FAO5" s="218"/>
      <c r="FAP5" s="218"/>
      <c r="FAQ5" s="218"/>
      <c r="FAR5" s="218"/>
      <c r="FAS5" s="218"/>
      <c r="FAT5" s="218"/>
      <c r="FAU5" s="218"/>
      <c r="FAV5" s="218"/>
      <c r="FAW5" s="218"/>
      <c r="FAX5" s="218"/>
      <c r="FAY5" s="218"/>
      <c r="FAZ5" s="218"/>
      <c r="FBA5" s="218"/>
      <c r="FBB5" s="218"/>
      <c r="FBC5" s="218"/>
      <c r="FBD5" s="218"/>
      <c r="FBE5" s="218"/>
      <c r="FBF5" s="218"/>
      <c r="FBG5" s="218"/>
      <c r="FBH5" s="218"/>
      <c r="FBI5" s="218"/>
      <c r="FBJ5" s="218"/>
      <c r="FBK5" s="218"/>
      <c r="FBL5" s="218"/>
      <c r="FBM5" s="218"/>
      <c r="FBN5" s="218"/>
      <c r="FBO5" s="218"/>
      <c r="FBP5" s="218"/>
      <c r="FBQ5" s="218"/>
      <c r="FBR5" s="218"/>
      <c r="FBS5" s="218"/>
      <c r="FBT5" s="218"/>
      <c r="FBU5" s="218"/>
      <c r="FBV5" s="218"/>
      <c r="FBW5" s="218"/>
      <c r="FBX5" s="218"/>
      <c r="FBY5" s="218"/>
      <c r="FBZ5" s="218"/>
      <c r="FCA5" s="218"/>
      <c r="FCB5" s="218"/>
      <c r="FCC5" s="218"/>
      <c r="FCD5" s="218"/>
      <c r="FCE5" s="218"/>
      <c r="FCF5" s="218"/>
      <c r="FCG5" s="218"/>
      <c r="FCH5" s="218"/>
      <c r="FCI5" s="218"/>
      <c r="FCJ5" s="218"/>
      <c r="FCK5" s="218"/>
      <c r="FCL5" s="218"/>
      <c r="FCM5" s="218"/>
      <c r="FCN5" s="218"/>
      <c r="FCO5" s="218"/>
      <c r="FCP5" s="218"/>
      <c r="FCQ5" s="218"/>
      <c r="FCR5" s="218"/>
      <c r="FCS5" s="218"/>
      <c r="FCT5" s="218"/>
      <c r="FCU5" s="218"/>
      <c r="FCV5" s="218"/>
      <c r="FCW5" s="218"/>
      <c r="FCX5" s="218"/>
      <c r="FCY5" s="218"/>
      <c r="FCZ5" s="218"/>
      <c r="FDA5" s="218"/>
      <c r="FDB5" s="218"/>
      <c r="FDC5" s="218"/>
      <c r="FDD5" s="218"/>
      <c r="FDE5" s="218"/>
      <c r="FDF5" s="218"/>
      <c r="FDG5" s="218"/>
      <c r="FDH5" s="218"/>
      <c r="FDI5" s="218"/>
      <c r="FDJ5" s="218"/>
      <c r="FDK5" s="218"/>
      <c r="FDL5" s="218"/>
      <c r="FDM5" s="218"/>
      <c r="FDN5" s="218"/>
      <c r="FDO5" s="218"/>
      <c r="FDP5" s="218"/>
      <c r="FDQ5" s="218"/>
      <c r="FDR5" s="218"/>
      <c r="FDS5" s="218"/>
      <c r="FDT5" s="218"/>
      <c r="FDU5" s="218"/>
      <c r="FDV5" s="218"/>
      <c r="FDW5" s="218"/>
      <c r="FDX5" s="218"/>
      <c r="FDY5" s="218"/>
      <c r="FDZ5" s="218"/>
      <c r="FEA5" s="218"/>
      <c r="FEB5" s="218"/>
      <c r="FEC5" s="218"/>
      <c r="FED5" s="218"/>
      <c r="FEE5" s="218"/>
      <c r="FEF5" s="218"/>
      <c r="FEG5" s="218"/>
      <c r="FEH5" s="218"/>
      <c r="FEI5" s="218"/>
      <c r="FEJ5" s="218"/>
      <c r="FEK5" s="218"/>
      <c r="FEL5" s="218"/>
      <c r="FEM5" s="218"/>
      <c r="FEN5" s="218"/>
      <c r="FEO5" s="218"/>
      <c r="FEP5" s="218"/>
      <c r="FEQ5" s="218"/>
      <c r="FER5" s="218"/>
      <c r="FES5" s="218"/>
      <c r="FET5" s="218"/>
      <c r="FEU5" s="218"/>
      <c r="FEV5" s="218"/>
      <c r="FEW5" s="218"/>
      <c r="FEX5" s="218"/>
      <c r="FEY5" s="218"/>
      <c r="FEZ5" s="218"/>
      <c r="FFA5" s="218"/>
      <c r="FFB5" s="218"/>
      <c r="FFC5" s="218"/>
      <c r="FFD5" s="218"/>
      <c r="FFE5" s="218"/>
      <c r="FFF5" s="218"/>
      <c r="FFG5" s="218"/>
      <c r="FFH5" s="218"/>
      <c r="FFI5" s="218"/>
      <c r="FFJ5" s="218"/>
      <c r="FFK5" s="218"/>
      <c r="FFL5" s="218"/>
      <c r="FFM5" s="218"/>
      <c r="FFN5" s="218"/>
      <c r="FFO5" s="218"/>
      <c r="FFP5" s="218"/>
      <c r="FFQ5" s="218"/>
      <c r="FFR5" s="218"/>
      <c r="FFS5" s="218"/>
      <c r="FFT5" s="218"/>
      <c r="FFU5" s="218"/>
      <c r="FFV5" s="218"/>
      <c r="FFW5" s="218"/>
      <c r="FFX5" s="218"/>
      <c r="FFY5" s="218"/>
      <c r="FFZ5" s="218"/>
      <c r="FGA5" s="218"/>
      <c r="FGB5" s="218"/>
      <c r="FGC5" s="218"/>
      <c r="FGD5" s="218"/>
      <c r="FGE5" s="218"/>
      <c r="FGF5" s="218"/>
      <c r="FGG5" s="218"/>
      <c r="FGH5" s="218"/>
      <c r="FGI5" s="218"/>
      <c r="FGJ5" s="218"/>
      <c r="FGK5" s="218"/>
      <c r="FGL5" s="218"/>
      <c r="FGM5" s="218"/>
      <c r="FGN5" s="218"/>
      <c r="FGO5" s="218"/>
      <c r="FGP5" s="218"/>
      <c r="FGQ5" s="218"/>
      <c r="FGR5" s="218"/>
      <c r="FGS5" s="218"/>
      <c r="FGT5" s="218"/>
      <c r="FGU5" s="218"/>
      <c r="FGV5" s="218"/>
      <c r="FGW5" s="218"/>
      <c r="FGX5" s="218"/>
      <c r="FGY5" s="218"/>
      <c r="FGZ5" s="218"/>
      <c r="FHA5" s="218"/>
      <c r="FHB5" s="218"/>
      <c r="FHC5" s="218"/>
      <c r="FHD5" s="218"/>
      <c r="FHE5" s="218"/>
      <c r="FHF5" s="218"/>
      <c r="FHG5" s="218"/>
      <c r="FHH5" s="218"/>
      <c r="FHI5" s="218"/>
      <c r="FHJ5" s="218"/>
      <c r="FHK5" s="218"/>
      <c r="FHL5" s="218"/>
      <c r="FHM5" s="218"/>
      <c r="FHN5" s="218"/>
      <c r="FHO5" s="218"/>
      <c r="FHP5" s="218"/>
      <c r="FHQ5" s="218"/>
      <c r="FHR5" s="218"/>
      <c r="FHS5" s="218"/>
      <c r="FHT5" s="218"/>
      <c r="FHU5" s="218"/>
      <c r="FHV5" s="218"/>
      <c r="FHW5" s="218"/>
      <c r="FHX5" s="218"/>
      <c r="FHY5" s="218"/>
      <c r="FHZ5" s="218"/>
      <c r="FIA5" s="218"/>
      <c r="FIB5" s="218"/>
      <c r="FIC5" s="218"/>
      <c r="FID5" s="218"/>
      <c r="FIE5" s="218"/>
      <c r="FIF5" s="218"/>
      <c r="FIG5" s="218"/>
      <c r="FIH5" s="218"/>
      <c r="FII5" s="218"/>
      <c r="FIJ5" s="218"/>
      <c r="FIK5" s="218"/>
      <c r="FIL5" s="218"/>
      <c r="FIM5" s="218"/>
      <c r="FIN5" s="218"/>
      <c r="FIO5" s="218"/>
      <c r="FIP5" s="218"/>
      <c r="FIQ5" s="218"/>
      <c r="FIR5" s="218"/>
      <c r="FIS5" s="218"/>
      <c r="FIT5" s="218"/>
      <c r="FIU5" s="218"/>
      <c r="FIV5" s="218"/>
      <c r="FIW5" s="218"/>
      <c r="FIX5" s="218"/>
      <c r="FIY5" s="218"/>
      <c r="FIZ5" s="218"/>
      <c r="FJA5" s="218"/>
      <c r="FJB5" s="218"/>
      <c r="FJC5" s="218"/>
      <c r="FJD5" s="218"/>
      <c r="FJE5" s="218"/>
      <c r="FJF5" s="218"/>
      <c r="FJG5" s="218"/>
      <c r="FJH5" s="218"/>
      <c r="FJI5" s="218"/>
      <c r="FJJ5" s="218"/>
      <c r="FJK5" s="218"/>
      <c r="FJL5" s="218"/>
      <c r="FJM5" s="218"/>
      <c r="FJN5" s="218"/>
      <c r="FJO5" s="218"/>
      <c r="FJP5" s="218"/>
      <c r="FJQ5" s="218"/>
      <c r="FJR5" s="218"/>
      <c r="FJS5" s="218"/>
      <c r="FJT5" s="218"/>
      <c r="FJU5" s="218"/>
      <c r="FJV5" s="218"/>
      <c r="FJW5" s="218"/>
      <c r="FJX5" s="218"/>
      <c r="FJY5" s="218"/>
      <c r="FJZ5" s="218"/>
      <c r="FKA5" s="218"/>
      <c r="FKB5" s="218"/>
      <c r="FKC5" s="218"/>
      <c r="FKD5" s="218"/>
      <c r="FKE5" s="218"/>
      <c r="FKF5" s="218"/>
      <c r="FKG5" s="218"/>
      <c r="FKH5" s="218"/>
      <c r="FKI5" s="218"/>
      <c r="FKJ5" s="218"/>
      <c r="FKK5" s="218"/>
      <c r="FKL5" s="218"/>
      <c r="FKM5" s="218"/>
      <c r="FKN5" s="218"/>
      <c r="FKO5" s="218"/>
      <c r="FKP5" s="218"/>
      <c r="FKQ5" s="218"/>
      <c r="FKR5" s="218"/>
      <c r="FKS5" s="218"/>
      <c r="FKT5" s="218"/>
      <c r="FKU5" s="218"/>
      <c r="FKV5" s="218"/>
      <c r="FKW5" s="218"/>
      <c r="FKX5" s="218"/>
      <c r="FKY5" s="218"/>
      <c r="FKZ5" s="218"/>
      <c r="FLA5" s="218"/>
      <c r="FLB5" s="218"/>
      <c r="FLC5" s="218"/>
      <c r="FLD5" s="218"/>
      <c r="FLE5" s="218"/>
      <c r="FLF5" s="218"/>
      <c r="FLG5" s="218"/>
      <c r="FLH5" s="218"/>
      <c r="FLI5" s="218"/>
      <c r="FLJ5" s="218"/>
      <c r="FLK5" s="218"/>
      <c r="FLL5" s="218"/>
      <c r="FLM5" s="218"/>
      <c r="FLN5" s="218"/>
      <c r="FLO5" s="218"/>
      <c r="FLP5" s="218"/>
      <c r="FLQ5" s="218"/>
      <c r="FLR5" s="218"/>
      <c r="FLS5" s="218"/>
      <c r="FLT5" s="218"/>
      <c r="FLU5" s="218"/>
      <c r="FLV5" s="218"/>
      <c r="FLW5" s="218"/>
      <c r="FLX5" s="218"/>
      <c r="FLY5" s="218"/>
      <c r="FLZ5" s="218"/>
      <c r="FMA5" s="218"/>
      <c r="FMB5" s="218"/>
      <c r="FMC5" s="218"/>
      <c r="FMD5" s="218"/>
      <c r="FME5" s="218"/>
      <c r="FMF5" s="218"/>
      <c r="FMG5" s="218"/>
      <c r="FMH5" s="218"/>
      <c r="FMI5" s="218"/>
      <c r="FMJ5" s="218"/>
      <c r="FMK5" s="218"/>
      <c r="FML5" s="218"/>
      <c r="FMM5" s="218"/>
      <c r="FMN5" s="218"/>
      <c r="FMO5" s="218"/>
      <c r="FMP5" s="218"/>
      <c r="FMQ5" s="218"/>
      <c r="FMR5" s="218"/>
      <c r="FMS5" s="218"/>
      <c r="FMT5" s="218"/>
      <c r="FMU5" s="218"/>
      <c r="FMV5" s="218"/>
      <c r="FMW5" s="218"/>
      <c r="FMX5" s="218"/>
      <c r="FMY5" s="218"/>
      <c r="FMZ5" s="218"/>
      <c r="FNA5" s="218"/>
      <c r="FNB5" s="218"/>
      <c r="FNC5" s="218"/>
      <c r="FND5" s="218"/>
      <c r="FNE5" s="218"/>
      <c r="FNF5" s="218"/>
      <c r="FNG5" s="218"/>
      <c r="FNH5" s="218"/>
      <c r="FNI5" s="218"/>
      <c r="FNJ5" s="218"/>
      <c r="FNK5" s="218"/>
      <c r="FNL5" s="218"/>
      <c r="FNM5" s="218"/>
      <c r="FNN5" s="218"/>
      <c r="FNO5" s="218"/>
      <c r="FNP5" s="218"/>
      <c r="FNQ5" s="218"/>
      <c r="FNR5" s="218"/>
      <c r="FNS5" s="218"/>
      <c r="FNT5" s="218"/>
      <c r="FNU5" s="218"/>
      <c r="FNV5" s="218"/>
      <c r="FNW5" s="218"/>
      <c r="FNX5" s="218"/>
      <c r="FNY5" s="218"/>
      <c r="FNZ5" s="218"/>
      <c r="FOA5" s="218"/>
      <c r="FOB5" s="218"/>
      <c r="FOC5" s="218"/>
      <c r="FOD5" s="218"/>
      <c r="FOE5" s="218"/>
      <c r="FOF5" s="218"/>
      <c r="FOG5" s="218"/>
      <c r="FOH5" s="218"/>
      <c r="FOI5" s="218"/>
      <c r="FOJ5" s="218"/>
      <c r="FOK5" s="218"/>
      <c r="FOL5" s="218"/>
      <c r="FOM5" s="218"/>
      <c r="FON5" s="218"/>
      <c r="FOO5" s="218"/>
      <c r="FOP5" s="218"/>
      <c r="FOQ5" s="218"/>
      <c r="FOR5" s="218"/>
      <c r="FOS5" s="218"/>
      <c r="FOT5" s="218"/>
      <c r="FOU5" s="218"/>
      <c r="FOV5" s="218"/>
      <c r="FOW5" s="218"/>
      <c r="FOX5" s="218"/>
      <c r="FOY5" s="218"/>
      <c r="FOZ5" s="218"/>
      <c r="FPA5" s="218"/>
      <c r="FPB5" s="218"/>
      <c r="FPC5" s="218"/>
      <c r="FPD5" s="218"/>
      <c r="FPE5" s="218"/>
      <c r="FPF5" s="218"/>
      <c r="FPG5" s="218"/>
      <c r="FPH5" s="218"/>
      <c r="FPI5" s="218"/>
      <c r="FPJ5" s="218"/>
      <c r="FPK5" s="218"/>
      <c r="FPL5" s="218"/>
      <c r="FPM5" s="218"/>
      <c r="FPN5" s="218"/>
      <c r="FPO5" s="218"/>
      <c r="FPP5" s="218"/>
      <c r="FPQ5" s="218"/>
      <c r="FPR5" s="218"/>
      <c r="FPS5" s="218"/>
      <c r="FPT5" s="218"/>
      <c r="FPU5" s="218"/>
      <c r="FPV5" s="218"/>
      <c r="FPW5" s="218"/>
      <c r="FPX5" s="218"/>
      <c r="FPY5" s="218"/>
      <c r="FPZ5" s="218"/>
      <c r="FQA5" s="218"/>
      <c r="FQB5" s="218"/>
      <c r="FQC5" s="218"/>
      <c r="FQD5" s="218"/>
      <c r="FQE5" s="218"/>
      <c r="FQF5" s="218"/>
      <c r="FQG5" s="218"/>
      <c r="FQH5" s="218"/>
      <c r="FQI5" s="218"/>
      <c r="FQJ5" s="218"/>
      <c r="FQK5" s="218"/>
      <c r="FQL5" s="218"/>
      <c r="FQM5" s="218"/>
      <c r="FQN5" s="218"/>
      <c r="FQO5" s="218"/>
      <c r="FQP5" s="218"/>
      <c r="FQQ5" s="218"/>
      <c r="FQR5" s="218"/>
      <c r="FQS5" s="218"/>
      <c r="FQT5" s="218"/>
      <c r="FQU5" s="218"/>
      <c r="FQV5" s="218"/>
      <c r="FQW5" s="218"/>
      <c r="FQX5" s="218"/>
      <c r="FQY5" s="218"/>
      <c r="FQZ5" s="218"/>
      <c r="FRA5" s="218"/>
      <c r="FRB5" s="218"/>
      <c r="FRC5" s="218"/>
      <c r="FRD5" s="218"/>
      <c r="FRE5" s="218"/>
      <c r="FRF5" s="218"/>
      <c r="FRG5" s="218"/>
      <c r="FRH5" s="218"/>
      <c r="FRI5" s="218"/>
      <c r="FRJ5" s="218"/>
      <c r="FRK5" s="218"/>
      <c r="FRL5" s="218"/>
      <c r="FRM5" s="218"/>
      <c r="FRN5" s="218"/>
      <c r="FRO5" s="218"/>
      <c r="FRP5" s="218"/>
      <c r="FRQ5" s="218"/>
      <c r="FRR5" s="218"/>
      <c r="FRS5" s="218"/>
      <c r="FRT5" s="218"/>
      <c r="FRU5" s="218"/>
      <c r="FRV5" s="218"/>
      <c r="FRW5" s="218"/>
      <c r="FRX5" s="218"/>
      <c r="FRY5" s="218"/>
      <c r="FRZ5" s="218"/>
      <c r="FSA5" s="218"/>
      <c r="FSB5" s="218"/>
      <c r="FSC5" s="218"/>
      <c r="FSD5" s="218"/>
      <c r="FSE5" s="218"/>
      <c r="FSF5" s="218"/>
      <c r="FSG5" s="218"/>
      <c r="FSH5" s="218"/>
      <c r="FSI5" s="218"/>
      <c r="FSJ5" s="218"/>
      <c r="FSK5" s="218"/>
      <c r="FSL5" s="218"/>
      <c r="FSM5" s="218"/>
      <c r="FSN5" s="218"/>
      <c r="FSO5" s="218"/>
      <c r="FSP5" s="218"/>
      <c r="FSQ5" s="218"/>
      <c r="FSR5" s="218"/>
      <c r="FSS5" s="218"/>
      <c r="FST5" s="218"/>
      <c r="FSU5" s="218"/>
      <c r="FSV5" s="218"/>
      <c r="FSW5" s="218"/>
      <c r="FSX5" s="218"/>
      <c r="FSY5" s="218"/>
      <c r="FSZ5" s="218"/>
      <c r="FTA5" s="218"/>
      <c r="FTB5" s="218"/>
      <c r="FTC5" s="218"/>
      <c r="FTD5" s="218"/>
      <c r="FTE5" s="218"/>
      <c r="FTF5" s="218"/>
      <c r="FTG5" s="218"/>
      <c r="FTH5" s="218"/>
      <c r="FTI5" s="218"/>
      <c r="FTJ5" s="218"/>
      <c r="FTK5" s="218"/>
      <c r="FTL5" s="218"/>
      <c r="FTM5" s="218"/>
      <c r="FTN5" s="218"/>
      <c r="FTO5" s="218"/>
      <c r="FTP5" s="218"/>
      <c r="FTQ5" s="218"/>
      <c r="FTR5" s="218"/>
      <c r="FTS5" s="218"/>
      <c r="FTT5" s="218"/>
      <c r="FTU5" s="218"/>
      <c r="FTV5" s="218"/>
      <c r="FTW5" s="218"/>
      <c r="FTX5" s="218"/>
      <c r="FTY5" s="218"/>
      <c r="FTZ5" s="218"/>
      <c r="FUA5" s="218"/>
      <c r="FUB5" s="218"/>
      <c r="FUC5" s="218"/>
      <c r="FUD5" s="218"/>
      <c r="FUE5" s="218"/>
      <c r="FUF5" s="218"/>
      <c r="FUG5" s="218"/>
      <c r="FUH5" s="218"/>
      <c r="FUI5" s="218"/>
      <c r="FUJ5" s="218"/>
      <c r="FUK5" s="218"/>
      <c r="FUL5" s="218"/>
      <c r="FUM5" s="218"/>
      <c r="FUN5" s="218"/>
      <c r="FUO5" s="218"/>
      <c r="FUP5" s="218"/>
      <c r="FUQ5" s="218"/>
      <c r="FUR5" s="218"/>
      <c r="FUS5" s="218"/>
      <c r="FUT5" s="218"/>
      <c r="FUU5" s="218"/>
      <c r="FUV5" s="218"/>
      <c r="FUW5" s="218"/>
      <c r="FUX5" s="218"/>
      <c r="FUY5" s="218"/>
      <c r="FUZ5" s="218"/>
      <c r="FVA5" s="218"/>
      <c r="FVB5" s="218"/>
      <c r="FVC5" s="218"/>
      <c r="FVD5" s="218"/>
      <c r="FVE5" s="218"/>
      <c r="FVF5" s="218"/>
      <c r="FVG5" s="218"/>
      <c r="FVH5" s="218"/>
      <c r="FVI5" s="218"/>
      <c r="FVJ5" s="218"/>
      <c r="FVK5" s="218"/>
      <c r="FVL5" s="218"/>
      <c r="FVM5" s="218"/>
      <c r="FVN5" s="218"/>
      <c r="FVO5" s="218"/>
      <c r="FVP5" s="218"/>
      <c r="FVQ5" s="218"/>
      <c r="FVR5" s="218"/>
      <c r="FVS5" s="218"/>
      <c r="FVT5" s="218"/>
      <c r="FVU5" s="218"/>
      <c r="FVV5" s="218"/>
      <c r="FVW5" s="218"/>
      <c r="FVX5" s="218"/>
      <c r="FVY5" s="218"/>
      <c r="FVZ5" s="218"/>
      <c r="FWA5" s="218"/>
      <c r="FWB5" s="218"/>
      <c r="FWC5" s="218"/>
      <c r="FWD5" s="218"/>
      <c r="FWE5" s="218"/>
      <c r="FWF5" s="218"/>
      <c r="FWG5" s="218"/>
      <c r="FWH5" s="218"/>
      <c r="FWI5" s="218"/>
      <c r="FWJ5" s="218"/>
      <c r="FWK5" s="218"/>
      <c r="FWL5" s="218"/>
      <c r="FWM5" s="218"/>
      <c r="FWN5" s="218"/>
      <c r="FWO5" s="218"/>
      <c r="FWP5" s="218"/>
      <c r="FWQ5" s="218"/>
      <c r="FWR5" s="218"/>
      <c r="FWS5" s="218"/>
      <c r="FWT5" s="218"/>
      <c r="FWU5" s="218"/>
      <c r="FWV5" s="218"/>
      <c r="FWW5" s="218"/>
      <c r="FWX5" s="218"/>
      <c r="FWY5" s="218"/>
      <c r="FWZ5" s="218"/>
      <c r="FXA5" s="218"/>
      <c r="FXB5" s="218"/>
      <c r="FXC5" s="218"/>
      <c r="FXD5" s="218"/>
      <c r="FXE5" s="218"/>
      <c r="FXF5" s="218"/>
      <c r="FXG5" s="218"/>
      <c r="FXH5" s="218"/>
      <c r="FXI5" s="218"/>
      <c r="FXJ5" s="218"/>
      <c r="FXK5" s="218"/>
      <c r="FXL5" s="218"/>
      <c r="FXM5" s="218"/>
      <c r="FXN5" s="218"/>
      <c r="FXO5" s="218"/>
      <c r="FXP5" s="218"/>
      <c r="FXQ5" s="218"/>
      <c r="FXR5" s="218"/>
      <c r="FXS5" s="218"/>
      <c r="FXT5" s="218"/>
      <c r="FXU5" s="218"/>
      <c r="FXV5" s="218"/>
      <c r="FXW5" s="218"/>
      <c r="FXX5" s="218"/>
      <c r="FXY5" s="218"/>
      <c r="FXZ5" s="218"/>
      <c r="FYA5" s="218"/>
      <c r="FYB5" s="218"/>
      <c r="FYC5" s="218"/>
      <c r="FYD5" s="218"/>
      <c r="FYE5" s="218"/>
      <c r="FYF5" s="218"/>
      <c r="FYG5" s="218"/>
      <c r="FYH5" s="218"/>
      <c r="FYI5" s="218"/>
      <c r="FYJ5" s="218"/>
      <c r="FYK5" s="218"/>
      <c r="FYL5" s="218"/>
      <c r="FYM5" s="218"/>
      <c r="FYN5" s="218"/>
      <c r="FYO5" s="218"/>
      <c r="FYP5" s="218"/>
      <c r="FYQ5" s="218"/>
      <c r="FYR5" s="218"/>
      <c r="FYS5" s="218"/>
      <c r="FYT5" s="218"/>
      <c r="FYU5" s="218"/>
      <c r="FYV5" s="218"/>
      <c r="FYW5" s="218"/>
      <c r="FYX5" s="218"/>
      <c r="FYY5" s="218"/>
      <c r="FYZ5" s="218"/>
      <c r="FZA5" s="218"/>
      <c r="FZB5" s="218"/>
      <c r="FZC5" s="218"/>
      <c r="FZD5" s="218"/>
      <c r="FZE5" s="218"/>
      <c r="FZF5" s="218"/>
      <c r="FZG5" s="218"/>
      <c r="FZH5" s="218"/>
      <c r="FZI5" s="218"/>
      <c r="FZJ5" s="218"/>
      <c r="FZK5" s="218"/>
      <c r="FZL5" s="218"/>
      <c r="FZM5" s="218"/>
      <c r="FZN5" s="218"/>
      <c r="FZO5" s="218"/>
      <c r="FZP5" s="218"/>
      <c r="FZQ5" s="218"/>
      <c r="FZR5" s="218"/>
      <c r="FZS5" s="218"/>
      <c r="FZT5" s="218"/>
      <c r="FZU5" s="218"/>
      <c r="FZV5" s="218"/>
      <c r="FZW5" s="218"/>
      <c r="FZX5" s="218"/>
      <c r="FZY5" s="218"/>
      <c r="FZZ5" s="218"/>
      <c r="GAA5" s="218"/>
      <c r="GAB5" s="218"/>
      <c r="GAC5" s="218"/>
      <c r="GAD5" s="218"/>
      <c r="GAE5" s="218"/>
      <c r="GAF5" s="218"/>
      <c r="GAG5" s="218"/>
      <c r="GAH5" s="218"/>
      <c r="GAI5" s="218"/>
      <c r="GAJ5" s="218"/>
      <c r="GAK5" s="218"/>
      <c r="GAL5" s="218"/>
      <c r="GAM5" s="218"/>
      <c r="GAN5" s="218"/>
      <c r="GAO5" s="218"/>
      <c r="GAP5" s="218"/>
      <c r="GAQ5" s="218"/>
      <c r="GAR5" s="218"/>
      <c r="GAS5" s="218"/>
      <c r="GAT5" s="218"/>
      <c r="GAU5" s="218"/>
      <c r="GAV5" s="218"/>
      <c r="GAW5" s="218"/>
      <c r="GAX5" s="218"/>
      <c r="GAY5" s="218"/>
      <c r="GAZ5" s="218"/>
      <c r="GBA5" s="218"/>
      <c r="GBB5" s="218"/>
      <c r="GBC5" s="218"/>
      <c r="GBD5" s="218"/>
      <c r="GBE5" s="218"/>
      <c r="GBF5" s="218"/>
      <c r="GBG5" s="218"/>
      <c r="GBH5" s="218"/>
      <c r="GBI5" s="218"/>
      <c r="GBJ5" s="218"/>
      <c r="GBK5" s="218"/>
      <c r="GBL5" s="218"/>
      <c r="GBM5" s="218"/>
      <c r="GBN5" s="218"/>
      <c r="GBO5" s="218"/>
      <c r="GBP5" s="218"/>
      <c r="GBQ5" s="218"/>
      <c r="GBR5" s="218"/>
      <c r="GBS5" s="218"/>
      <c r="GBT5" s="218"/>
      <c r="GBU5" s="218"/>
      <c r="GBV5" s="218"/>
      <c r="GBW5" s="218"/>
      <c r="GBX5" s="218"/>
      <c r="GBY5" s="218"/>
      <c r="GBZ5" s="218"/>
      <c r="GCA5" s="218"/>
      <c r="GCB5" s="218"/>
      <c r="GCC5" s="218"/>
      <c r="GCD5" s="218"/>
      <c r="GCE5" s="218"/>
      <c r="GCF5" s="218"/>
      <c r="GCG5" s="218"/>
      <c r="GCH5" s="218"/>
      <c r="GCI5" s="218"/>
      <c r="GCJ5" s="218"/>
      <c r="GCK5" s="218"/>
      <c r="GCL5" s="218"/>
      <c r="GCM5" s="218"/>
      <c r="GCN5" s="218"/>
      <c r="GCO5" s="218"/>
      <c r="GCP5" s="218"/>
      <c r="GCQ5" s="218"/>
      <c r="GCR5" s="218"/>
      <c r="GCS5" s="218"/>
      <c r="GCT5" s="218"/>
      <c r="GCU5" s="218"/>
      <c r="GCV5" s="218"/>
      <c r="GCW5" s="218"/>
      <c r="GCX5" s="218"/>
      <c r="GCY5" s="218"/>
      <c r="GCZ5" s="218"/>
      <c r="GDA5" s="218"/>
      <c r="GDB5" s="218"/>
      <c r="GDC5" s="218"/>
      <c r="GDD5" s="218"/>
      <c r="GDE5" s="218"/>
      <c r="GDF5" s="218"/>
      <c r="GDG5" s="218"/>
      <c r="GDH5" s="218"/>
      <c r="GDI5" s="218"/>
      <c r="GDJ5" s="218"/>
      <c r="GDK5" s="218"/>
      <c r="GDL5" s="218"/>
      <c r="GDM5" s="218"/>
      <c r="GDN5" s="218"/>
      <c r="GDO5" s="218"/>
      <c r="GDP5" s="218"/>
      <c r="GDQ5" s="218"/>
      <c r="GDR5" s="218"/>
      <c r="GDS5" s="218"/>
      <c r="GDT5" s="218"/>
      <c r="GDU5" s="218"/>
      <c r="GDV5" s="218"/>
      <c r="GDW5" s="218"/>
      <c r="GDX5" s="218"/>
      <c r="GDY5" s="218"/>
      <c r="GDZ5" s="218"/>
      <c r="GEA5" s="218"/>
      <c r="GEB5" s="218"/>
      <c r="GEC5" s="218"/>
      <c r="GED5" s="218"/>
      <c r="GEE5" s="218"/>
      <c r="GEF5" s="218"/>
      <c r="GEG5" s="218"/>
      <c r="GEH5" s="218"/>
      <c r="GEI5" s="218"/>
      <c r="GEJ5" s="218"/>
      <c r="GEK5" s="218"/>
      <c r="GEL5" s="218"/>
      <c r="GEM5" s="218"/>
      <c r="GEN5" s="218"/>
      <c r="GEO5" s="218"/>
      <c r="GEP5" s="218"/>
      <c r="GEQ5" s="218"/>
      <c r="GER5" s="218"/>
      <c r="GES5" s="218"/>
      <c r="GET5" s="218"/>
      <c r="GEU5" s="218"/>
      <c r="GEV5" s="218"/>
      <c r="GEW5" s="218"/>
      <c r="GEX5" s="218"/>
      <c r="GEY5" s="218"/>
      <c r="GEZ5" s="218"/>
      <c r="GFA5" s="218"/>
      <c r="GFB5" s="218"/>
      <c r="GFC5" s="218"/>
      <c r="GFD5" s="218"/>
      <c r="GFE5" s="218"/>
      <c r="GFF5" s="218"/>
      <c r="GFG5" s="218"/>
      <c r="GFH5" s="218"/>
      <c r="GFI5" s="218"/>
      <c r="GFJ5" s="218"/>
      <c r="GFK5" s="218"/>
      <c r="GFL5" s="218"/>
      <c r="GFM5" s="218"/>
      <c r="GFN5" s="218"/>
      <c r="GFO5" s="218"/>
      <c r="GFP5" s="218"/>
      <c r="GFQ5" s="218"/>
      <c r="GFR5" s="218"/>
      <c r="GFS5" s="218"/>
      <c r="GFT5" s="218"/>
      <c r="GFU5" s="218"/>
      <c r="GFV5" s="218"/>
      <c r="GFW5" s="218"/>
      <c r="GFX5" s="218"/>
      <c r="GFY5" s="218"/>
      <c r="GFZ5" s="218"/>
      <c r="GGA5" s="218"/>
      <c r="GGB5" s="218"/>
      <c r="GGC5" s="218"/>
      <c r="GGD5" s="218"/>
      <c r="GGE5" s="218"/>
      <c r="GGF5" s="218"/>
      <c r="GGG5" s="218"/>
      <c r="GGH5" s="218"/>
      <c r="GGI5" s="218"/>
      <c r="GGJ5" s="218"/>
      <c r="GGK5" s="218"/>
      <c r="GGL5" s="218"/>
      <c r="GGM5" s="218"/>
      <c r="GGN5" s="218"/>
      <c r="GGO5" s="218"/>
      <c r="GGP5" s="218"/>
      <c r="GGQ5" s="218"/>
      <c r="GGR5" s="218"/>
      <c r="GGS5" s="218"/>
      <c r="GGT5" s="218"/>
      <c r="GGU5" s="218"/>
      <c r="GGV5" s="218"/>
      <c r="GGW5" s="218"/>
      <c r="GGX5" s="218"/>
      <c r="GGY5" s="218"/>
      <c r="GGZ5" s="218"/>
      <c r="GHA5" s="218"/>
      <c r="GHB5" s="218"/>
      <c r="GHC5" s="218"/>
      <c r="GHD5" s="218"/>
      <c r="GHE5" s="218"/>
      <c r="GHF5" s="218"/>
      <c r="GHG5" s="218"/>
      <c r="GHH5" s="218"/>
      <c r="GHI5" s="218"/>
      <c r="GHJ5" s="218"/>
      <c r="GHK5" s="218"/>
      <c r="GHL5" s="218"/>
      <c r="GHM5" s="218"/>
      <c r="GHN5" s="218"/>
      <c r="GHO5" s="218"/>
      <c r="GHP5" s="218"/>
      <c r="GHQ5" s="218"/>
      <c r="GHR5" s="218"/>
      <c r="GHS5" s="218"/>
      <c r="GHT5" s="218"/>
      <c r="GHU5" s="218"/>
      <c r="GHV5" s="218"/>
      <c r="GHW5" s="218"/>
      <c r="GHX5" s="218"/>
      <c r="GHY5" s="218"/>
      <c r="GHZ5" s="218"/>
      <c r="GIA5" s="218"/>
      <c r="GIB5" s="218"/>
      <c r="GIC5" s="218"/>
      <c r="GID5" s="218"/>
      <c r="GIE5" s="218"/>
      <c r="GIF5" s="218"/>
      <c r="GIG5" s="218"/>
      <c r="GIH5" s="218"/>
      <c r="GII5" s="218"/>
      <c r="GIJ5" s="218"/>
      <c r="GIK5" s="218"/>
      <c r="GIL5" s="218"/>
      <c r="GIM5" s="218"/>
      <c r="GIN5" s="218"/>
      <c r="GIO5" s="218"/>
      <c r="GIP5" s="218"/>
      <c r="GIQ5" s="218"/>
      <c r="GIR5" s="218"/>
      <c r="GIS5" s="218"/>
      <c r="GIT5" s="218"/>
      <c r="GIU5" s="218"/>
      <c r="GIV5" s="218"/>
      <c r="GIW5" s="218"/>
      <c r="GIX5" s="218"/>
      <c r="GIY5" s="218"/>
      <c r="GIZ5" s="218"/>
      <c r="GJA5" s="218"/>
      <c r="GJB5" s="218"/>
      <c r="GJC5" s="218"/>
      <c r="GJD5" s="218"/>
      <c r="GJE5" s="218"/>
      <c r="GJF5" s="218"/>
      <c r="GJG5" s="218"/>
      <c r="GJH5" s="218"/>
      <c r="GJI5" s="218"/>
      <c r="GJJ5" s="218"/>
      <c r="GJK5" s="218"/>
      <c r="GJL5" s="218"/>
      <c r="GJM5" s="218"/>
      <c r="GJN5" s="218"/>
      <c r="GJO5" s="218"/>
      <c r="GJP5" s="218"/>
      <c r="GJQ5" s="218"/>
      <c r="GJR5" s="218"/>
      <c r="GJS5" s="218"/>
      <c r="GJT5" s="218"/>
      <c r="GJU5" s="218"/>
      <c r="GJV5" s="218"/>
      <c r="GJW5" s="218"/>
      <c r="GJX5" s="218"/>
      <c r="GJY5" s="218"/>
      <c r="GJZ5" s="218"/>
      <c r="GKA5" s="218"/>
      <c r="GKB5" s="218"/>
      <c r="GKC5" s="218"/>
      <c r="GKD5" s="218"/>
      <c r="GKE5" s="218"/>
      <c r="GKF5" s="218"/>
      <c r="GKG5" s="218"/>
      <c r="GKH5" s="218"/>
      <c r="GKI5" s="218"/>
      <c r="GKJ5" s="218"/>
      <c r="GKK5" s="218"/>
      <c r="GKL5" s="218"/>
      <c r="GKM5" s="218"/>
      <c r="GKN5" s="218"/>
      <c r="GKO5" s="218"/>
      <c r="GKP5" s="218"/>
      <c r="GKQ5" s="218"/>
      <c r="GKR5" s="218"/>
      <c r="GKS5" s="218"/>
      <c r="GKT5" s="218"/>
      <c r="GKU5" s="218"/>
      <c r="GKV5" s="218"/>
      <c r="GKW5" s="218"/>
      <c r="GKX5" s="218"/>
      <c r="GKY5" s="218"/>
      <c r="GKZ5" s="218"/>
      <c r="GLA5" s="218"/>
      <c r="GLB5" s="218"/>
      <c r="GLC5" s="218"/>
      <c r="GLD5" s="218"/>
      <c r="GLE5" s="218"/>
      <c r="GLF5" s="218"/>
      <c r="GLG5" s="218"/>
      <c r="GLH5" s="218"/>
      <c r="GLI5" s="218"/>
      <c r="GLJ5" s="218"/>
      <c r="GLK5" s="218"/>
      <c r="GLL5" s="218"/>
      <c r="GLM5" s="218"/>
      <c r="GLN5" s="218"/>
      <c r="GLO5" s="218"/>
      <c r="GLP5" s="218"/>
      <c r="GLQ5" s="218"/>
      <c r="GLR5" s="218"/>
      <c r="GLS5" s="218"/>
      <c r="GLT5" s="218"/>
      <c r="GLU5" s="218"/>
      <c r="GLV5" s="218"/>
      <c r="GLW5" s="218"/>
      <c r="GLX5" s="218"/>
      <c r="GLY5" s="218"/>
      <c r="GLZ5" s="218"/>
      <c r="GMA5" s="218"/>
      <c r="GMB5" s="218"/>
      <c r="GMC5" s="218"/>
      <c r="GMD5" s="218"/>
      <c r="GME5" s="218"/>
      <c r="GMF5" s="218"/>
      <c r="GMG5" s="218"/>
      <c r="GMH5" s="218"/>
      <c r="GMI5" s="218"/>
      <c r="GMJ5" s="218"/>
      <c r="GMK5" s="218"/>
      <c r="GML5" s="218"/>
      <c r="GMM5" s="218"/>
      <c r="GMN5" s="218"/>
      <c r="GMO5" s="218"/>
      <c r="GMP5" s="218"/>
      <c r="GMQ5" s="218"/>
      <c r="GMR5" s="218"/>
      <c r="GMS5" s="218"/>
      <c r="GMT5" s="218"/>
      <c r="GMU5" s="218"/>
      <c r="GMV5" s="218"/>
      <c r="GMW5" s="218"/>
      <c r="GMX5" s="218"/>
      <c r="GMY5" s="218"/>
      <c r="GMZ5" s="218"/>
      <c r="GNA5" s="218"/>
      <c r="GNB5" s="218"/>
      <c r="GNC5" s="218"/>
      <c r="GND5" s="218"/>
      <c r="GNE5" s="218"/>
      <c r="GNF5" s="218"/>
      <c r="GNG5" s="218"/>
      <c r="GNH5" s="218"/>
      <c r="GNI5" s="218"/>
      <c r="GNJ5" s="218"/>
      <c r="GNK5" s="218"/>
      <c r="GNL5" s="218"/>
      <c r="GNM5" s="218"/>
      <c r="GNN5" s="218"/>
      <c r="GNO5" s="218"/>
      <c r="GNP5" s="218"/>
      <c r="GNQ5" s="218"/>
      <c r="GNR5" s="218"/>
      <c r="GNS5" s="218"/>
      <c r="GNT5" s="218"/>
      <c r="GNU5" s="218"/>
      <c r="GNV5" s="218"/>
      <c r="GNW5" s="218"/>
      <c r="GNX5" s="218"/>
      <c r="GNY5" s="218"/>
      <c r="GNZ5" s="218"/>
      <c r="GOA5" s="218"/>
      <c r="GOB5" s="218"/>
      <c r="GOC5" s="218"/>
      <c r="GOD5" s="218"/>
      <c r="GOE5" s="218"/>
      <c r="GOF5" s="218"/>
      <c r="GOG5" s="218"/>
      <c r="GOH5" s="218"/>
      <c r="GOI5" s="218"/>
      <c r="GOJ5" s="218"/>
      <c r="GOK5" s="218"/>
      <c r="GOL5" s="218"/>
      <c r="GOM5" s="218"/>
      <c r="GON5" s="218"/>
      <c r="GOO5" s="218"/>
      <c r="GOP5" s="218"/>
      <c r="GOQ5" s="218"/>
      <c r="GOR5" s="218"/>
      <c r="GOS5" s="218"/>
      <c r="GOT5" s="218"/>
      <c r="GOU5" s="218"/>
      <c r="GOV5" s="218"/>
      <c r="GOW5" s="218"/>
      <c r="GOX5" s="218"/>
      <c r="GOY5" s="218"/>
      <c r="GOZ5" s="218"/>
      <c r="GPA5" s="218"/>
      <c r="GPB5" s="218"/>
      <c r="GPC5" s="218"/>
      <c r="GPD5" s="218"/>
      <c r="GPE5" s="218"/>
      <c r="GPF5" s="218"/>
      <c r="GPG5" s="218"/>
      <c r="GPH5" s="218"/>
      <c r="GPI5" s="218"/>
      <c r="GPJ5" s="218"/>
      <c r="GPK5" s="218"/>
      <c r="GPL5" s="218"/>
      <c r="GPM5" s="218"/>
      <c r="GPN5" s="218"/>
      <c r="GPO5" s="218"/>
      <c r="GPP5" s="218"/>
      <c r="GPQ5" s="218"/>
      <c r="GPR5" s="218"/>
      <c r="GPS5" s="218"/>
      <c r="GPT5" s="218"/>
      <c r="GPU5" s="218"/>
      <c r="GPV5" s="218"/>
      <c r="GPW5" s="218"/>
      <c r="GPX5" s="218"/>
      <c r="GPY5" s="218"/>
      <c r="GPZ5" s="218"/>
      <c r="GQA5" s="218"/>
      <c r="GQB5" s="218"/>
      <c r="GQC5" s="218"/>
      <c r="GQD5" s="218"/>
      <c r="GQE5" s="218"/>
      <c r="GQF5" s="218"/>
      <c r="GQG5" s="218"/>
      <c r="GQH5" s="218"/>
      <c r="GQI5" s="218"/>
      <c r="GQJ5" s="218"/>
      <c r="GQK5" s="218"/>
      <c r="GQL5" s="218"/>
      <c r="GQM5" s="218"/>
      <c r="GQN5" s="218"/>
      <c r="GQO5" s="218"/>
      <c r="GQP5" s="218"/>
      <c r="GQQ5" s="218"/>
      <c r="GQR5" s="218"/>
      <c r="GQS5" s="218"/>
      <c r="GQT5" s="218"/>
      <c r="GQU5" s="218"/>
      <c r="GQV5" s="218"/>
      <c r="GQW5" s="218"/>
      <c r="GQX5" s="218"/>
      <c r="GQY5" s="218"/>
      <c r="GQZ5" s="218"/>
      <c r="GRA5" s="218"/>
      <c r="GRB5" s="218"/>
      <c r="GRC5" s="218"/>
      <c r="GRD5" s="218"/>
      <c r="GRE5" s="218"/>
      <c r="GRF5" s="218"/>
      <c r="GRG5" s="218"/>
      <c r="GRH5" s="218"/>
      <c r="GRI5" s="218"/>
      <c r="GRJ5" s="218"/>
      <c r="GRK5" s="218"/>
      <c r="GRL5" s="218"/>
      <c r="GRM5" s="218"/>
      <c r="GRN5" s="218"/>
      <c r="GRO5" s="218"/>
      <c r="GRP5" s="218"/>
      <c r="GRQ5" s="218"/>
      <c r="GRR5" s="218"/>
      <c r="GRS5" s="218"/>
      <c r="GRT5" s="218"/>
      <c r="GRU5" s="218"/>
      <c r="GRV5" s="218"/>
      <c r="GRW5" s="218"/>
      <c r="GRX5" s="218"/>
      <c r="GRY5" s="218"/>
      <c r="GRZ5" s="218"/>
      <c r="GSA5" s="218"/>
      <c r="GSB5" s="218"/>
      <c r="GSC5" s="218"/>
      <c r="GSD5" s="218"/>
      <c r="GSE5" s="218"/>
      <c r="GSF5" s="218"/>
      <c r="GSG5" s="218"/>
      <c r="GSH5" s="218"/>
      <c r="GSI5" s="218"/>
      <c r="GSJ5" s="218"/>
      <c r="GSK5" s="218"/>
      <c r="GSL5" s="218"/>
      <c r="GSM5" s="218"/>
      <c r="GSN5" s="218"/>
      <c r="GSO5" s="218"/>
      <c r="GSP5" s="218"/>
      <c r="GSQ5" s="218"/>
      <c r="GSR5" s="218"/>
      <c r="GSS5" s="218"/>
      <c r="GST5" s="218"/>
      <c r="GSU5" s="218"/>
      <c r="GSV5" s="218"/>
      <c r="GSW5" s="218"/>
      <c r="GSX5" s="218"/>
      <c r="GSY5" s="218"/>
      <c r="GSZ5" s="218"/>
      <c r="GTA5" s="218"/>
      <c r="GTB5" s="218"/>
      <c r="GTC5" s="218"/>
      <c r="GTD5" s="218"/>
      <c r="GTE5" s="218"/>
      <c r="GTF5" s="218"/>
      <c r="GTG5" s="218"/>
      <c r="GTH5" s="218"/>
      <c r="GTI5" s="218"/>
      <c r="GTJ5" s="218"/>
      <c r="GTK5" s="218"/>
      <c r="GTL5" s="218"/>
      <c r="GTM5" s="218"/>
      <c r="GTN5" s="218"/>
      <c r="GTO5" s="218"/>
      <c r="GTP5" s="218"/>
      <c r="GTQ5" s="218"/>
      <c r="GTR5" s="218"/>
      <c r="GTS5" s="218"/>
      <c r="GTT5" s="218"/>
      <c r="GTU5" s="218"/>
      <c r="GTV5" s="218"/>
      <c r="GTW5" s="218"/>
      <c r="GTX5" s="218"/>
      <c r="GTY5" s="218"/>
      <c r="GTZ5" s="218"/>
      <c r="GUA5" s="218"/>
      <c r="GUB5" s="218"/>
      <c r="GUC5" s="218"/>
      <c r="GUD5" s="218"/>
      <c r="GUE5" s="218"/>
      <c r="GUF5" s="218"/>
      <c r="GUG5" s="218"/>
      <c r="GUH5" s="218"/>
      <c r="GUI5" s="218"/>
      <c r="GUJ5" s="218"/>
      <c r="GUK5" s="218"/>
      <c r="GUL5" s="218"/>
      <c r="GUM5" s="218"/>
      <c r="GUN5" s="218"/>
      <c r="GUO5" s="218"/>
      <c r="GUP5" s="218"/>
      <c r="GUQ5" s="218"/>
      <c r="GUR5" s="218"/>
      <c r="GUS5" s="218"/>
      <c r="GUT5" s="218"/>
      <c r="GUU5" s="218"/>
      <c r="GUV5" s="218"/>
      <c r="GUW5" s="218"/>
      <c r="GUX5" s="218"/>
      <c r="GUY5" s="218"/>
      <c r="GUZ5" s="218"/>
      <c r="GVA5" s="218"/>
      <c r="GVB5" s="218"/>
      <c r="GVC5" s="218"/>
      <c r="GVD5" s="218"/>
      <c r="GVE5" s="218"/>
      <c r="GVF5" s="218"/>
      <c r="GVG5" s="218"/>
      <c r="GVH5" s="218"/>
      <c r="GVI5" s="218"/>
      <c r="GVJ5" s="218"/>
      <c r="GVK5" s="218"/>
      <c r="GVL5" s="218"/>
      <c r="GVM5" s="218"/>
      <c r="GVN5" s="218"/>
      <c r="GVO5" s="218"/>
      <c r="GVP5" s="218"/>
      <c r="GVQ5" s="218"/>
      <c r="GVR5" s="218"/>
      <c r="GVS5" s="218"/>
      <c r="GVT5" s="218"/>
      <c r="GVU5" s="218"/>
      <c r="GVV5" s="218"/>
      <c r="GVW5" s="218"/>
      <c r="GVX5" s="218"/>
      <c r="GVY5" s="218"/>
      <c r="GVZ5" s="218"/>
      <c r="GWA5" s="218"/>
      <c r="GWB5" s="218"/>
      <c r="GWC5" s="218"/>
      <c r="GWD5" s="218"/>
      <c r="GWE5" s="218"/>
      <c r="GWF5" s="218"/>
      <c r="GWG5" s="218"/>
      <c r="GWH5" s="218"/>
      <c r="GWI5" s="218"/>
      <c r="GWJ5" s="218"/>
      <c r="GWK5" s="218"/>
      <c r="GWL5" s="218"/>
      <c r="GWM5" s="218"/>
      <c r="GWN5" s="218"/>
      <c r="GWO5" s="218"/>
      <c r="GWP5" s="218"/>
      <c r="GWQ5" s="218"/>
      <c r="GWR5" s="218"/>
      <c r="GWS5" s="218"/>
      <c r="GWT5" s="218"/>
      <c r="GWU5" s="218"/>
      <c r="GWV5" s="218"/>
      <c r="GWW5" s="218"/>
      <c r="GWX5" s="218"/>
      <c r="GWY5" s="218"/>
      <c r="GWZ5" s="218"/>
      <c r="GXA5" s="218"/>
      <c r="GXB5" s="218"/>
      <c r="GXC5" s="218"/>
      <c r="GXD5" s="218"/>
      <c r="GXE5" s="218"/>
      <c r="GXF5" s="218"/>
      <c r="GXG5" s="218"/>
      <c r="GXH5" s="218"/>
      <c r="GXI5" s="218"/>
      <c r="GXJ5" s="218"/>
      <c r="GXK5" s="218"/>
      <c r="GXL5" s="218"/>
      <c r="GXM5" s="218"/>
      <c r="GXN5" s="218"/>
      <c r="GXO5" s="218"/>
      <c r="GXP5" s="218"/>
      <c r="GXQ5" s="218"/>
      <c r="GXR5" s="218"/>
      <c r="GXS5" s="218"/>
      <c r="GXT5" s="218"/>
      <c r="GXU5" s="218"/>
      <c r="GXV5" s="218"/>
      <c r="GXW5" s="218"/>
      <c r="GXX5" s="218"/>
      <c r="GXY5" s="218"/>
      <c r="GXZ5" s="218"/>
      <c r="GYA5" s="218"/>
      <c r="GYB5" s="218"/>
      <c r="GYC5" s="218"/>
      <c r="GYD5" s="218"/>
      <c r="GYE5" s="218"/>
      <c r="GYF5" s="218"/>
      <c r="GYG5" s="218"/>
      <c r="GYH5" s="218"/>
      <c r="GYI5" s="218"/>
      <c r="GYJ5" s="218"/>
      <c r="GYK5" s="218"/>
      <c r="GYL5" s="218"/>
      <c r="GYM5" s="218"/>
      <c r="GYN5" s="218"/>
      <c r="GYO5" s="218"/>
      <c r="GYP5" s="218"/>
      <c r="GYQ5" s="218"/>
      <c r="GYR5" s="218"/>
      <c r="GYS5" s="218"/>
      <c r="GYT5" s="218"/>
      <c r="GYU5" s="218"/>
      <c r="GYV5" s="218"/>
      <c r="GYW5" s="218"/>
      <c r="GYX5" s="218"/>
      <c r="GYY5" s="218"/>
      <c r="GYZ5" s="218"/>
      <c r="GZA5" s="218"/>
      <c r="GZB5" s="218"/>
      <c r="GZC5" s="218"/>
      <c r="GZD5" s="218"/>
      <c r="GZE5" s="218"/>
      <c r="GZF5" s="218"/>
      <c r="GZG5" s="218"/>
      <c r="GZH5" s="218"/>
      <c r="GZI5" s="218"/>
      <c r="GZJ5" s="218"/>
      <c r="GZK5" s="218"/>
      <c r="GZL5" s="218"/>
      <c r="GZM5" s="218"/>
      <c r="GZN5" s="218"/>
      <c r="GZO5" s="218"/>
      <c r="GZP5" s="218"/>
      <c r="GZQ5" s="218"/>
      <c r="GZR5" s="218"/>
      <c r="GZS5" s="218"/>
      <c r="GZT5" s="218"/>
      <c r="GZU5" s="218"/>
      <c r="GZV5" s="218"/>
      <c r="GZW5" s="218"/>
      <c r="GZX5" s="218"/>
      <c r="GZY5" s="218"/>
      <c r="GZZ5" s="218"/>
      <c r="HAA5" s="218"/>
      <c r="HAB5" s="218"/>
      <c r="HAC5" s="218"/>
      <c r="HAD5" s="218"/>
      <c r="HAE5" s="218"/>
      <c r="HAF5" s="218"/>
      <c r="HAG5" s="218"/>
      <c r="HAH5" s="218"/>
      <c r="HAI5" s="218"/>
      <c r="HAJ5" s="218"/>
      <c r="HAK5" s="218"/>
      <c r="HAL5" s="218"/>
      <c r="HAM5" s="218"/>
      <c r="HAN5" s="218"/>
      <c r="HAO5" s="218"/>
      <c r="HAP5" s="218"/>
      <c r="HAQ5" s="218"/>
      <c r="HAR5" s="218"/>
      <c r="HAS5" s="218"/>
      <c r="HAT5" s="218"/>
      <c r="HAU5" s="218"/>
      <c r="HAV5" s="218"/>
      <c r="HAW5" s="218"/>
      <c r="HAX5" s="218"/>
      <c r="HAY5" s="218"/>
      <c r="HAZ5" s="218"/>
      <c r="HBA5" s="218"/>
      <c r="HBB5" s="218"/>
      <c r="HBC5" s="218"/>
      <c r="HBD5" s="218"/>
      <c r="HBE5" s="218"/>
      <c r="HBF5" s="218"/>
      <c r="HBG5" s="218"/>
      <c r="HBH5" s="218"/>
      <c r="HBI5" s="218"/>
      <c r="HBJ5" s="218"/>
      <c r="HBK5" s="218"/>
      <c r="HBL5" s="218"/>
      <c r="HBM5" s="218"/>
      <c r="HBN5" s="218"/>
      <c r="HBO5" s="218"/>
      <c r="HBP5" s="218"/>
      <c r="HBQ5" s="218"/>
      <c r="HBR5" s="218"/>
      <c r="HBS5" s="218"/>
      <c r="HBT5" s="218"/>
      <c r="HBU5" s="218"/>
      <c r="HBV5" s="218"/>
      <c r="HBW5" s="218"/>
      <c r="HBX5" s="218"/>
      <c r="HBY5" s="218"/>
      <c r="HBZ5" s="218"/>
      <c r="HCA5" s="218"/>
      <c r="HCB5" s="218"/>
      <c r="HCC5" s="218"/>
      <c r="HCD5" s="218"/>
      <c r="HCE5" s="218"/>
      <c r="HCF5" s="218"/>
      <c r="HCG5" s="218"/>
      <c r="HCH5" s="218"/>
      <c r="HCI5" s="218"/>
      <c r="HCJ5" s="218"/>
      <c r="HCK5" s="218"/>
      <c r="HCL5" s="218"/>
      <c r="HCM5" s="218"/>
      <c r="HCN5" s="218"/>
      <c r="HCO5" s="218"/>
      <c r="HCP5" s="218"/>
      <c r="HCQ5" s="218"/>
      <c r="HCR5" s="218"/>
      <c r="HCS5" s="218"/>
      <c r="HCT5" s="218"/>
      <c r="HCU5" s="218"/>
      <c r="HCV5" s="218"/>
      <c r="HCW5" s="218"/>
      <c r="HCX5" s="218"/>
      <c r="HCY5" s="218"/>
      <c r="HCZ5" s="218"/>
      <c r="HDA5" s="218"/>
      <c r="HDB5" s="218"/>
      <c r="HDC5" s="218"/>
      <c r="HDD5" s="218"/>
      <c r="HDE5" s="218"/>
      <c r="HDF5" s="218"/>
      <c r="HDG5" s="218"/>
      <c r="HDH5" s="218"/>
      <c r="HDI5" s="218"/>
      <c r="HDJ5" s="218"/>
      <c r="HDK5" s="218"/>
      <c r="HDL5" s="218"/>
      <c r="HDM5" s="218"/>
      <c r="HDN5" s="218"/>
      <c r="HDO5" s="218"/>
      <c r="HDP5" s="218"/>
      <c r="HDQ5" s="218"/>
      <c r="HDR5" s="218"/>
      <c r="HDS5" s="218"/>
      <c r="HDT5" s="218"/>
      <c r="HDU5" s="218"/>
      <c r="HDV5" s="218"/>
      <c r="HDW5" s="218"/>
      <c r="HDX5" s="218"/>
      <c r="HDY5" s="218"/>
      <c r="HDZ5" s="218"/>
      <c r="HEA5" s="218"/>
      <c r="HEB5" s="218"/>
      <c r="HEC5" s="218"/>
      <c r="HED5" s="218"/>
      <c r="HEE5" s="218"/>
      <c r="HEF5" s="218"/>
      <c r="HEG5" s="218"/>
      <c r="HEH5" s="218"/>
      <c r="HEI5" s="218"/>
      <c r="HEJ5" s="218"/>
      <c r="HEK5" s="218"/>
      <c r="HEL5" s="218"/>
      <c r="HEM5" s="218"/>
      <c r="HEN5" s="218"/>
      <c r="HEO5" s="218"/>
      <c r="HEP5" s="218"/>
      <c r="HEQ5" s="218"/>
      <c r="HER5" s="218"/>
      <c r="HES5" s="218"/>
      <c r="HET5" s="218"/>
      <c r="HEU5" s="218"/>
      <c r="HEV5" s="218"/>
      <c r="HEW5" s="218"/>
      <c r="HEX5" s="218"/>
      <c r="HEY5" s="218"/>
      <c r="HEZ5" s="218"/>
      <c r="HFA5" s="218"/>
      <c r="HFB5" s="218"/>
      <c r="HFC5" s="218"/>
      <c r="HFD5" s="218"/>
      <c r="HFE5" s="218"/>
      <c r="HFF5" s="218"/>
      <c r="HFG5" s="218"/>
      <c r="HFH5" s="218"/>
      <c r="HFI5" s="218"/>
      <c r="HFJ5" s="218"/>
      <c r="HFK5" s="218"/>
      <c r="HFL5" s="218"/>
      <c r="HFM5" s="218"/>
      <c r="HFN5" s="218"/>
      <c r="HFO5" s="218"/>
      <c r="HFP5" s="218"/>
      <c r="HFQ5" s="218"/>
      <c r="HFR5" s="218"/>
      <c r="HFS5" s="218"/>
      <c r="HFT5" s="218"/>
      <c r="HFU5" s="218"/>
      <c r="HFV5" s="218"/>
      <c r="HFW5" s="218"/>
      <c r="HFX5" s="218"/>
      <c r="HFY5" s="218"/>
      <c r="HFZ5" s="218"/>
      <c r="HGA5" s="218"/>
      <c r="HGB5" s="218"/>
      <c r="HGC5" s="218"/>
      <c r="HGD5" s="218"/>
      <c r="HGE5" s="218"/>
      <c r="HGF5" s="218"/>
      <c r="HGG5" s="218"/>
      <c r="HGH5" s="218"/>
      <c r="HGI5" s="218"/>
      <c r="HGJ5" s="218"/>
      <c r="HGK5" s="218"/>
      <c r="HGL5" s="218"/>
      <c r="HGM5" s="218"/>
      <c r="HGN5" s="218"/>
      <c r="HGO5" s="218"/>
      <c r="HGP5" s="218"/>
      <c r="HGQ5" s="218"/>
      <c r="HGR5" s="218"/>
      <c r="HGS5" s="218"/>
      <c r="HGT5" s="218"/>
      <c r="HGU5" s="218"/>
      <c r="HGV5" s="218"/>
      <c r="HGW5" s="218"/>
      <c r="HGX5" s="218"/>
      <c r="HGY5" s="218"/>
      <c r="HGZ5" s="218"/>
      <c r="HHA5" s="218"/>
      <c r="HHB5" s="218"/>
      <c r="HHC5" s="218"/>
      <c r="HHD5" s="218"/>
      <c r="HHE5" s="218"/>
      <c r="HHF5" s="218"/>
      <c r="HHG5" s="218"/>
      <c r="HHH5" s="218"/>
      <c r="HHI5" s="218"/>
      <c r="HHJ5" s="218"/>
      <c r="HHK5" s="218"/>
      <c r="HHL5" s="218"/>
      <c r="HHM5" s="218"/>
      <c r="HHN5" s="218"/>
      <c r="HHO5" s="218"/>
      <c r="HHP5" s="218"/>
      <c r="HHQ5" s="218"/>
      <c r="HHR5" s="218"/>
      <c r="HHS5" s="218"/>
      <c r="HHT5" s="218"/>
      <c r="HHU5" s="218"/>
      <c r="HHV5" s="218"/>
      <c r="HHW5" s="218"/>
      <c r="HHX5" s="218"/>
      <c r="HHY5" s="218"/>
      <c r="HHZ5" s="218"/>
      <c r="HIA5" s="218"/>
      <c r="HIB5" s="218"/>
      <c r="HIC5" s="218"/>
      <c r="HID5" s="218"/>
      <c r="HIE5" s="218"/>
      <c r="HIF5" s="218"/>
      <c r="HIG5" s="218"/>
      <c r="HIH5" s="218"/>
      <c r="HII5" s="218"/>
      <c r="HIJ5" s="218"/>
      <c r="HIK5" s="218"/>
      <c r="HIL5" s="218"/>
      <c r="HIM5" s="218"/>
      <c r="HIN5" s="218"/>
      <c r="HIO5" s="218"/>
      <c r="HIP5" s="218"/>
      <c r="HIQ5" s="218"/>
      <c r="HIR5" s="218"/>
      <c r="HIS5" s="218"/>
      <c r="HIT5" s="218"/>
      <c r="HIU5" s="218"/>
      <c r="HIV5" s="218"/>
      <c r="HIW5" s="218"/>
      <c r="HIX5" s="218"/>
      <c r="HIY5" s="218"/>
      <c r="HIZ5" s="218"/>
      <c r="HJA5" s="218"/>
      <c r="HJB5" s="218"/>
      <c r="HJC5" s="218"/>
      <c r="HJD5" s="218"/>
      <c r="HJE5" s="218"/>
      <c r="HJF5" s="218"/>
      <c r="HJG5" s="218"/>
      <c r="HJH5" s="218"/>
      <c r="HJI5" s="218"/>
      <c r="HJJ5" s="218"/>
      <c r="HJK5" s="218"/>
      <c r="HJL5" s="218"/>
      <c r="HJM5" s="218"/>
      <c r="HJN5" s="218"/>
      <c r="HJO5" s="218"/>
      <c r="HJP5" s="218"/>
      <c r="HJQ5" s="218"/>
      <c r="HJR5" s="218"/>
      <c r="HJS5" s="218"/>
      <c r="HJT5" s="218"/>
      <c r="HJU5" s="218"/>
      <c r="HJV5" s="218"/>
      <c r="HJW5" s="218"/>
      <c r="HJX5" s="218"/>
      <c r="HJY5" s="218"/>
      <c r="HJZ5" s="218"/>
      <c r="HKA5" s="218"/>
      <c r="HKB5" s="218"/>
      <c r="HKC5" s="218"/>
      <c r="HKD5" s="218"/>
      <c r="HKE5" s="218"/>
      <c r="HKF5" s="218"/>
      <c r="HKG5" s="218"/>
      <c r="HKH5" s="218"/>
      <c r="HKI5" s="218"/>
      <c r="HKJ5" s="218"/>
      <c r="HKK5" s="218"/>
      <c r="HKL5" s="218"/>
      <c r="HKM5" s="218"/>
      <c r="HKN5" s="218"/>
      <c r="HKO5" s="218"/>
      <c r="HKP5" s="218"/>
      <c r="HKQ5" s="218"/>
      <c r="HKR5" s="218"/>
      <c r="HKS5" s="218"/>
      <c r="HKT5" s="218"/>
      <c r="HKU5" s="218"/>
      <c r="HKV5" s="218"/>
      <c r="HKW5" s="218"/>
      <c r="HKX5" s="218"/>
      <c r="HKY5" s="218"/>
      <c r="HKZ5" s="218"/>
      <c r="HLA5" s="218"/>
      <c r="HLB5" s="218"/>
      <c r="HLC5" s="218"/>
      <c r="HLD5" s="218"/>
      <c r="HLE5" s="218"/>
      <c r="HLF5" s="218"/>
      <c r="HLG5" s="218"/>
      <c r="HLH5" s="218"/>
      <c r="HLI5" s="218"/>
      <c r="HLJ5" s="218"/>
      <c r="HLK5" s="218"/>
      <c r="HLL5" s="218"/>
      <c r="HLM5" s="218"/>
      <c r="HLN5" s="218"/>
      <c r="HLO5" s="218"/>
      <c r="HLP5" s="218"/>
      <c r="HLQ5" s="218"/>
      <c r="HLR5" s="218"/>
      <c r="HLS5" s="218"/>
      <c r="HLT5" s="218"/>
      <c r="HLU5" s="218"/>
      <c r="HLV5" s="218"/>
      <c r="HLW5" s="218"/>
      <c r="HLX5" s="218"/>
      <c r="HLY5" s="218"/>
      <c r="HLZ5" s="218"/>
      <c r="HMA5" s="218"/>
      <c r="HMB5" s="218"/>
      <c r="HMC5" s="218"/>
      <c r="HMD5" s="218"/>
      <c r="HME5" s="218"/>
      <c r="HMF5" s="218"/>
      <c r="HMG5" s="218"/>
      <c r="HMH5" s="218"/>
      <c r="HMI5" s="218"/>
      <c r="HMJ5" s="218"/>
      <c r="HMK5" s="218"/>
      <c r="HML5" s="218"/>
      <c r="HMM5" s="218"/>
      <c r="HMN5" s="218"/>
      <c r="HMO5" s="218"/>
      <c r="HMP5" s="218"/>
      <c r="HMQ5" s="218"/>
      <c r="HMR5" s="218"/>
      <c r="HMS5" s="218"/>
      <c r="HMT5" s="218"/>
      <c r="HMU5" s="218"/>
      <c r="HMV5" s="218"/>
      <c r="HMW5" s="218"/>
      <c r="HMX5" s="218"/>
      <c r="HMY5" s="218"/>
      <c r="HMZ5" s="218"/>
      <c r="HNA5" s="218"/>
      <c r="HNB5" s="218"/>
      <c r="HNC5" s="218"/>
      <c r="HND5" s="218"/>
      <c r="HNE5" s="218"/>
      <c r="HNF5" s="218"/>
      <c r="HNG5" s="218"/>
      <c r="HNH5" s="218"/>
      <c r="HNI5" s="218"/>
      <c r="HNJ5" s="218"/>
      <c r="HNK5" s="218"/>
      <c r="HNL5" s="218"/>
      <c r="HNM5" s="218"/>
      <c r="HNN5" s="218"/>
      <c r="HNO5" s="218"/>
      <c r="HNP5" s="218"/>
      <c r="HNQ5" s="218"/>
      <c r="HNR5" s="218"/>
      <c r="HNS5" s="218"/>
      <c r="HNT5" s="218"/>
      <c r="HNU5" s="218"/>
      <c r="HNV5" s="218"/>
      <c r="HNW5" s="218"/>
      <c r="HNX5" s="218"/>
      <c r="HNY5" s="218"/>
      <c r="HNZ5" s="218"/>
      <c r="HOA5" s="218"/>
      <c r="HOB5" s="218"/>
      <c r="HOC5" s="218"/>
      <c r="HOD5" s="218"/>
      <c r="HOE5" s="218"/>
      <c r="HOF5" s="218"/>
      <c r="HOG5" s="218"/>
      <c r="HOH5" s="218"/>
      <c r="HOI5" s="218"/>
      <c r="HOJ5" s="218"/>
      <c r="HOK5" s="218"/>
      <c r="HOL5" s="218"/>
      <c r="HOM5" s="218"/>
      <c r="HON5" s="218"/>
      <c r="HOO5" s="218"/>
      <c r="HOP5" s="218"/>
      <c r="HOQ5" s="218"/>
      <c r="HOR5" s="218"/>
      <c r="HOS5" s="218"/>
      <c r="HOT5" s="218"/>
      <c r="HOU5" s="218"/>
      <c r="HOV5" s="218"/>
      <c r="HOW5" s="218"/>
      <c r="HOX5" s="218"/>
      <c r="HOY5" s="218"/>
      <c r="HOZ5" s="218"/>
      <c r="HPA5" s="218"/>
      <c r="HPB5" s="218"/>
      <c r="HPC5" s="218"/>
      <c r="HPD5" s="218"/>
      <c r="HPE5" s="218"/>
      <c r="HPF5" s="218"/>
      <c r="HPG5" s="218"/>
      <c r="HPH5" s="218"/>
      <c r="HPI5" s="218"/>
      <c r="HPJ5" s="218"/>
      <c r="HPK5" s="218"/>
      <c r="HPL5" s="218"/>
      <c r="HPM5" s="218"/>
      <c r="HPN5" s="218"/>
      <c r="HPO5" s="218"/>
      <c r="HPP5" s="218"/>
      <c r="HPQ5" s="218"/>
      <c r="HPR5" s="218"/>
      <c r="HPS5" s="218"/>
      <c r="HPT5" s="218"/>
      <c r="HPU5" s="218"/>
      <c r="HPV5" s="218"/>
      <c r="HPW5" s="218"/>
      <c r="HPX5" s="218"/>
      <c r="HPY5" s="218"/>
      <c r="HPZ5" s="218"/>
      <c r="HQA5" s="218"/>
      <c r="HQB5" s="218"/>
      <c r="HQC5" s="218"/>
      <c r="HQD5" s="218"/>
      <c r="HQE5" s="218"/>
      <c r="HQF5" s="218"/>
      <c r="HQG5" s="218"/>
      <c r="HQH5" s="218"/>
      <c r="HQI5" s="218"/>
      <c r="HQJ5" s="218"/>
      <c r="HQK5" s="218"/>
      <c r="HQL5" s="218"/>
      <c r="HQM5" s="218"/>
      <c r="HQN5" s="218"/>
      <c r="HQO5" s="218"/>
      <c r="HQP5" s="218"/>
      <c r="HQQ5" s="218"/>
      <c r="HQR5" s="218"/>
      <c r="HQS5" s="218"/>
      <c r="HQT5" s="218"/>
      <c r="HQU5" s="218"/>
      <c r="HQV5" s="218"/>
      <c r="HQW5" s="218"/>
      <c r="HQX5" s="218"/>
      <c r="HQY5" s="218"/>
      <c r="HQZ5" s="218"/>
      <c r="HRA5" s="218"/>
      <c r="HRB5" s="218"/>
      <c r="HRC5" s="218"/>
      <c r="HRD5" s="218"/>
      <c r="HRE5" s="218"/>
      <c r="HRF5" s="218"/>
      <c r="HRG5" s="218"/>
      <c r="HRH5" s="218"/>
      <c r="HRI5" s="218"/>
      <c r="HRJ5" s="218"/>
      <c r="HRK5" s="218"/>
      <c r="HRL5" s="218"/>
      <c r="HRM5" s="218"/>
      <c r="HRN5" s="218"/>
      <c r="HRO5" s="218"/>
      <c r="HRP5" s="218"/>
      <c r="HRQ5" s="218"/>
      <c r="HRR5" s="218"/>
      <c r="HRS5" s="218"/>
      <c r="HRT5" s="218"/>
      <c r="HRU5" s="218"/>
      <c r="HRV5" s="218"/>
      <c r="HRW5" s="218"/>
      <c r="HRX5" s="218"/>
      <c r="HRY5" s="218"/>
      <c r="HRZ5" s="218"/>
      <c r="HSA5" s="218"/>
      <c r="HSB5" s="218"/>
      <c r="HSC5" s="218"/>
      <c r="HSD5" s="218"/>
      <c r="HSE5" s="218"/>
      <c r="HSF5" s="218"/>
      <c r="HSG5" s="218"/>
      <c r="HSH5" s="218"/>
      <c r="HSI5" s="218"/>
      <c r="HSJ5" s="218"/>
      <c r="HSK5" s="218"/>
      <c r="HSL5" s="218"/>
      <c r="HSM5" s="218"/>
      <c r="HSN5" s="218"/>
      <c r="HSO5" s="218"/>
      <c r="HSP5" s="218"/>
      <c r="HSQ5" s="218"/>
      <c r="HSR5" s="218"/>
      <c r="HSS5" s="218"/>
      <c r="HST5" s="218"/>
      <c r="HSU5" s="218"/>
      <c r="HSV5" s="218"/>
      <c r="HSW5" s="218"/>
      <c r="HSX5" s="218"/>
      <c r="HSY5" s="218"/>
      <c r="HSZ5" s="218"/>
      <c r="HTA5" s="218"/>
      <c r="HTB5" s="218"/>
      <c r="HTC5" s="218"/>
      <c r="HTD5" s="218"/>
      <c r="HTE5" s="218"/>
      <c r="HTF5" s="218"/>
      <c r="HTG5" s="218"/>
      <c r="HTH5" s="218"/>
      <c r="HTI5" s="218"/>
      <c r="HTJ5" s="218"/>
      <c r="HTK5" s="218"/>
      <c r="HTL5" s="218"/>
      <c r="HTM5" s="218"/>
      <c r="HTN5" s="218"/>
      <c r="HTO5" s="218"/>
      <c r="HTP5" s="218"/>
      <c r="HTQ5" s="218"/>
      <c r="HTR5" s="218"/>
      <c r="HTS5" s="218"/>
      <c r="HTT5" s="218"/>
      <c r="HTU5" s="218"/>
      <c r="HTV5" s="218"/>
      <c r="HTW5" s="218"/>
      <c r="HTX5" s="218"/>
      <c r="HTY5" s="218"/>
      <c r="HTZ5" s="218"/>
      <c r="HUA5" s="218"/>
      <c r="HUB5" s="218"/>
      <c r="HUC5" s="218"/>
      <c r="HUD5" s="218"/>
      <c r="HUE5" s="218"/>
      <c r="HUF5" s="218"/>
      <c r="HUG5" s="218"/>
      <c r="HUH5" s="218"/>
      <c r="HUI5" s="218"/>
      <c r="HUJ5" s="218"/>
      <c r="HUK5" s="218"/>
      <c r="HUL5" s="218"/>
      <c r="HUM5" s="218"/>
      <c r="HUN5" s="218"/>
      <c r="HUO5" s="218"/>
      <c r="HUP5" s="218"/>
      <c r="HUQ5" s="218"/>
      <c r="HUR5" s="218"/>
      <c r="HUS5" s="218"/>
      <c r="HUT5" s="218"/>
      <c r="HUU5" s="218"/>
      <c r="HUV5" s="218"/>
      <c r="HUW5" s="218"/>
      <c r="HUX5" s="218"/>
      <c r="HUY5" s="218"/>
      <c r="HUZ5" s="218"/>
      <c r="HVA5" s="218"/>
      <c r="HVB5" s="218"/>
      <c r="HVC5" s="218"/>
      <c r="HVD5" s="218"/>
      <c r="HVE5" s="218"/>
      <c r="HVF5" s="218"/>
      <c r="HVG5" s="218"/>
      <c r="HVH5" s="218"/>
      <c r="HVI5" s="218"/>
      <c r="HVJ5" s="218"/>
      <c r="HVK5" s="218"/>
      <c r="HVL5" s="218"/>
      <c r="HVM5" s="218"/>
      <c r="HVN5" s="218"/>
      <c r="HVO5" s="218"/>
      <c r="HVP5" s="218"/>
      <c r="HVQ5" s="218"/>
      <c r="HVR5" s="218"/>
      <c r="HVS5" s="218"/>
      <c r="HVT5" s="218"/>
      <c r="HVU5" s="218"/>
      <c r="HVV5" s="218"/>
      <c r="HVW5" s="218"/>
      <c r="HVX5" s="218"/>
      <c r="HVY5" s="218"/>
      <c r="HVZ5" s="218"/>
      <c r="HWA5" s="218"/>
      <c r="HWB5" s="218"/>
      <c r="HWC5" s="218"/>
      <c r="HWD5" s="218"/>
      <c r="HWE5" s="218"/>
      <c r="HWF5" s="218"/>
      <c r="HWG5" s="218"/>
      <c r="HWH5" s="218"/>
      <c r="HWI5" s="218"/>
      <c r="HWJ5" s="218"/>
      <c r="HWK5" s="218"/>
      <c r="HWL5" s="218"/>
      <c r="HWM5" s="218"/>
      <c r="HWN5" s="218"/>
      <c r="HWO5" s="218"/>
      <c r="HWP5" s="218"/>
      <c r="HWQ5" s="218"/>
      <c r="HWR5" s="218"/>
      <c r="HWS5" s="218"/>
      <c r="HWT5" s="218"/>
      <c r="HWU5" s="218"/>
      <c r="HWV5" s="218"/>
      <c r="HWW5" s="218"/>
      <c r="HWX5" s="218"/>
      <c r="HWY5" s="218"/>
      <c r="HWZ5" s="218"/>
      <c r="HXA5" s="218"/>
      <c r="HXB5" s="218"/>
      <c r="HXC5" s="218"/>
      <c r="HXD5" s="218"/>
      <c r="HXE5" s="218"/>
      <c r="HXF5" s="218"/>
      <c r="HXG5" s="218"/>
      <c r="HXH5" s="218"/>
      <c r="HXI5" s="218"/>
      <c r="HXJ5" s="218"/>
      <c r="HXK5" s="218"/>
      <c r="HXL5" s="218"/>
      <c r="HXM5" s="218"/>
      <c r="HXN5" s="218"/>
      <c r="HXO5" s="218"/>
      <c r="HXP5" s="218"/>
      <c r="HXQ5" s="218"/>
      <c r="HXR5" s="218"/>
      <c r="HXS5" s="218"/>
      <c r="HXT5" s="218"/>
      <c r="HXU5" s="218"/>
      <c r="HXV5" s="218"/>
      <c r="HXW5" s="218"/>
      <c r="HXX5" s="218"/>
      <c r="HXY5" s="218"/>
      <c r="HXZ5" s="218"/>
      <c r="HYA5" s="218"/>
      <c r="HYB5" s="218"/>
      <c r="HYC5" s="218"/>
      <c r="HYD5" s="218"/>
      <c r="HYE5" s="218"/>
      <c r="HYF5" s="218"/>
      <c r="HYG5" s="218"/>
      <c r="HYH5" s="218"/>
      <c r="HYI5" s="218"/>
      <c r="HYJ5" s="218"/>
      <c r="HYK5" s="218"/>
      <c r="HYL5" s="218"/>
      <c r="HYM5" s="218"/>
      <c r="HYN5" s="218"/>
      <c r="HYO5" s="218"/>
      <c r="HYP5" s="218"/>
      <c r="HYQ5" s="218"/>
      <c r="HYR5" s="218"/>
      <c r="HYS5" s="218"/>
      <c r="HYT5" s="218"/>
      <c r="HYU5" s="218"/>
      <c r="HYV5" s="218"/>
      <c r="HYW5" s="218"/>
      <c r="HYX5" s="218"/>
      <c r="HYY5" s="218"/>
      <c r="HYZ5" s="218"/>
      <c r="HZA5" s="218"/>
      <c r="HZB5" s="218"/>
      <c r="HZC5" s="218"/>
      <c r="HZD5" s="218"/>
      <c r="HZE5" s="218"/>
      <c r="HZF5" s="218"/>
      <c r="HZG5" s="218"/>
      <c r="HZH5" s="218"/>
      <c r="HZI5" s="218"/>
      <c r="HZJ5" s="218"/>
      <c r="HZK5" s="218"/>
      <c r="HZL5" s="218"/>
      <c r="HZM5" s="218"/>
      <c r="HZN5" s="218"/>
      <c r="HZO5" s="218"/>
      <c r="HZP5" s="218"/>
      <c r="HZQ5" s="218"/>
      <c r="HZR5" s="218"/>
      <c r="HZS5" s="218"/>
      <c r="HZT5" s="218"/>
      <c r="HZU5" s="218"/>
      <c r="HZV5" s="218"/>
      <c r="HZW5" s="218"/>
      <c r="HZX5" s="218"/>
      <c r="HZY5" s="218"/>
      <c r="HZZ5" s="218"/>
      <c r="IAA5" s="218"/>
      <c r="IAB5" s="218"/>
      <c r="IAC5" s="218"/>
      <c r="IAD5" s="218"/>
      <c r="IAE5" s="218"/>
      <c r="IAF5" s="218"/>
      <c r="IAG5" s="218"/>
      <c r="IAH5" s="218"/>
      <c r="IAI5" s="218"/>
      <c r="IAJ5" s="218"/>
      <c r="IAK5" s="218"/>
      <c r="IAL5" s="218"/>
      <c r="IAM5" s="218"/>
      <c r="IAN5" s="218"/>
      <c r="IAO5" s="218"/>
      <c r="IAP5" s="218"/>
      <c r="IAQ5" s="218"/>
      <c r="IAR5" s="218"/>
      <c r="IAS5" s="218"/>
      <c r="IAT5" s="218"/>
      <c r="IAU5" s="218"/>
      <c r="IAV5" s="218"/>
      <c r="IAW5" s="218"/>
      <c r="IAX5" s="218"/>
      <c r="IAY5" s="218"/>
      <c r="IAZ5" s="218"/>
      <c r="IBA5" s="218"/>
      <c r="IBB5" s="218"/>
      <c r="IBC5" s="218"/>
      <c r="IBD5" s="218"/>
      <c r="IBE5" s="218"/>
      <c r="IBF5" s="218"/>
      <c r="IBG5" s="218"/>
      <c r="IBH5" s="218"/>
      <c r="IBI5" s="218"/>
      <c r="IBJ5" s="218"/>
      <c r="IBK5" s="218"/>
      <c r="IBL5" s="218"/>
      <c r="IBM5" s="218"/>
      <c r="IBN5" s="218"/>
      <c r="IBO5" s="218"/>
      <c r="IBP5" s="218"/>
      <c r="IBQ5" s="218"/>
      <c r="IBR5" s="218"/>
      <c r="IBS5" s="218"/>
      <c r="IBT5" s="218"/>
      <c r="IBU5" s="218"/>
      <c r="IBV5" s="218"/>
      <c r="IBW5" s="218"/>
      <c r="IBX5" s="218"/>
      <c r="IBY5" s="218"/>
      <c r="IBZ5" s="218"/>
      <c r="ICA5" s="218"/>
      <c r="ICB5" s="218"/>
      <c r="ICC5" s="218"/>
      <c r="ICD5" s="218"/>
      <c r="ICE5" s="218"/>
      <c r="ICF5" s="218"/>
      <c r="ICG5" s="218"/>
      <c r="ICH5" s="218"/>
      <c r="ICI5" s="218"/>
      <c r="ICJ5" s="218"/>
      <c r="ICK5" s="218"/>
      <c r="ICL5" s="218"/>
      <c r="ICM5" s="218"/>
      <c r="ICN5" s="218"/>
      <c r="ICO5" s="218"/>
      <c r="ICP5" s="218"/>
      <c r="ICQ5" s="218"/>
      <c r="ICR5" s="218"/>
      <c r="ICS5" s="218"/>
      <c r="ICT5" s="218"/>
      <c r="ICU5" s="218"/>
      <c r="ICV5" s="218"/>
      <c r="ICW5" s="218"/>
      <c r="ICX5" s="218"/>
      <c r="ICY5" s="218"/>
      <c r="ICZ5" s="218"/>
      <c r="IDA5" s="218"/>
      <c r="IDB5" s="218"/>
      <c r="IDC5" s="218"/>
      <c r="IDD5" s="218"/>
      <c r="IDE5" s="218"/>
      <c r="IDF5" s="218"/>
      <c r="IDG5" s="218"/>
      <c r="IDH5" s="218"/>
      <c r="IDI5" s="218"/>
      <c r="IDJ5" s="218"/>
      <c r="IDK5" s="218"/>
      <c r="IDL5" s="218"/>
      <c r="IDM5" s="218"/>
      <c r="IDN5" s="218"/>
      <c r="IDO5" s="218"/>
      <c r="IDP5" s="218"/>
      <c r="IDQ5" s="218"/>
      <c r="IDR5" s="218"/>
      <c r="IDS5" s="218"/>
      <c r="IDT5" s="218"/>
      <c r="IDU5" s="218"/>
      <c r="IDV5" s="218"/>
      <c r="IDW5" s="218"/>
      <c r="IDX5" s="218"/>
      <c r="IDY5" s="218"/>
      <c r="IDZ5" s="218"/>
      <c r="IEA5" s="218"/>
      <c r="IEB5" s="218"/>
      <c r="IEC5" s="218"/>
      <c r="IED5" s="218"/>
      <c r="IEE5" s="218"/>
      <c r="IEF5" s="218"/>
      <c r="IEG5" s="218"/>
      <c r="IEH5" s="218"/>
      <c r="IEI5" s="218"/>
      <c r="IEJ5" s="218"/>
      <c r="IEK5" s="218"/>
      <c r="IEL5" s="218"/>
      <c r="IEM5" s="218"/>
      <c r="IEN5" s="218"/>
      <c r="IEO5" s="218"/>
      <c r="IEP5" s="218"/>
      <c r="IEQ5" s="218"/>
      <c r="IER5" s="218"/>
      <c r="IES5" s="218"/>
      <c r="IET5" s="218"/>
      <c r="IEU5" s="218"/>
      <c r="IEV5" s="218"/>
      <c r="IEW5" s="218"/>
      <c r="IEX5" s="218"/>
      <c r="IEY5" s="218"/>
      <c r="IEZ5" s="218"/>
      <c r="IFA5" s="218"/>
      <c r="IFB5" s="218"/>
      <c r="IFC5" s="218"/>
      <c r="IFD5" s="218"/>
      <c r="IFE5" s="218"/>
      <c r="IFF5" s="218"/>
      <c r="IFG5" s="218"/>
      <c r="IFH5" s="218"/>
      <c r="IFI5" s="218"/>
      <c r="IFJ5" s="218"/>
      <c r="IFK5" s="218"/>
      <c r="IFL5" s="218"/>
      <c r="IFM5" s="218"/>
      <c r="IFN5" s="218"/>
      <c r="IFO5" s="218"/>
      <c r="IFP5" s="218"/>
      <c r="IFQ5" s="218"/>
      <c r="IFR5" s="218"/>
      <c r="IFS5" s="218"/>
      <c r="IFT5" s="218"/>
      <c r="IFU5" s="218"/>
      <c r="IFV5" s="218"/>
      <c r="IFW5" s="218"/>
      <c r="IFX5" s="218"/>
      <c r="IFY5" s="218"/>
      <c r="IFZ5" s="218"/>
      <c r="IGA5" s="218"/>
      <c r="IGB5" s="218"/>
      <c r="IGC5" s="218"/>
      <c r="IGD5" s="218"/>
      <c r="IGE5" s="218"/>
      <c r="IGF5" s="218"/>
      <c r="IGG5" s="218"/>
      <c r="IGH5" s="218"/>
      <c r="IGI5" s="218"/>
      <c r="IGJ5" s="218"/>
      <c r="IGK5" s="218"/>
      <c r="IGL5" s="218"/>
      <c r="IGM5" s="218"/>
      <c r="IGN5" s="218"/>
      <c r="IGO5" s="218"/>
      <c r="IGP5" s="218"/>
      <c r="IGQ5" s="218"/>
      <c r="IGR5" s="218"/>
      <c r="IGS5" s="218"/>
      <c r="IGT5" s="218"/>
      <c r="IGU5" s="218"/>
      <c r="IGV5" s="218"/>
      <c r="IGW5" s="218"/>
      <c r="IGX5" s="218"/>
      <c r="IGY5" s="218"/>
      <c r="IGZ5" s="218"/>
      <c r="IHA5" s="218"/>
      <c r="IHB5" s="218"/>
      <c r="IHC5" s="218"/>
      <c r="IHD5" s="218"/>
      <c r="IHE5" s="218"/>
      <c r="IHF5" s="218"/>
      <c r="IHG5" s="218"/>
      <c r="IHH5" s="218"/>
      <c r="IHI5" s="218"/>
      <c r="IHJ5" s="218"/>
      <c r="IHK5" s="218"/>
      <c r="IHL5" s="218"/>
      <c r="IHM5" s="218"/>
      <c r="IHN5" s="218"/>
      <c r="IHO5" s="218"/>
      <c r="IHP5" s="218"/>
      <c r="IHQ5" s="218"/>
      <c r="IHR5" s="218"/>
      <c r="IHS5" s="218"/>
      <c r="IHT5" s="218"/>
      <c r="IHU5" s="218"/>
      <c r="IHV5" s="218"/>
      <c r="IHW5" s="218"/>
      <c r="IHX5" s="218"/>
      <c r="IHY5" s="218"/>
      <c r="IHZ5" s="218"/>
      <c r="IIA5" s="218"/>
      <c r="IIB5" s="218"/>
      <c r="IIC5" s="218"/>
      <c r="IID5" s="218"/>
      <c r="IIE5" s="218"/>
      <c r="IIF5" s="218"/>
      <c r="IIG5" s="218"/>
      <c r="IIH5" s="218"/>
      <c r="III5" s="218"/>
      <c r="IIJ5" s="218"/>
      <c r="IIK5" s="218"/>
      <c r="IIL5" s="218"/>
      <c r="IIM5" s="218"/>
      <c r="IIN5" s="218"/>
      <c r="IIO5" s="218"/>
      <c r="IIP5" s="218"/>
      <c r="IIQ5" s="218"/>
      <c r="IIR5" s="218"/>
      <c r="IIS5" s="218"/>
      <c r="IIT5" s="218"/>
      <c r="IIU5" s="218"/>
      <c r="IIV5" s="218"/>
      <c r="IIW5" s="218"/>
      <c r="IIX5" s="218"/>
      <c r="IIY5" s="218"/>
      <c r="IIZ5" s="218"/>
      <c r="IJA5" s="218"/>
      <c r="IJB5" s="218"/>
      <c r="IJC5" s="218"/>
      <c r="IJD5" s="218"/>
      <c r="IJE5" s="218"/>
      <c r="IJF5" s="218"/>
      <c r="IJG5" s="218"/>
      <c r="IJH5" s="218"/>
      <c r="IJI5" s="218"/>
      <c r="IJJ5" s="218"/>
      <c r="IJK5" s="218"/>
      <c r="IJL5" s="218"/>
      <c r="IJM5" s="218"/>
      <c r="IJN5" s="218"/>
      <c r="IJO5" s="218"/>
      <c r="IJP5" s="218"/>
      <c r="IJQ5" s="218"/>
      <c r="IJR5" s="218"/>
      <c r="IJS5" s="218"/>
      <c r="IJT5" s="218"/>
      <c r="IJU5" s="218"/>
      <c r="IJV5" s="218"/>
      <c r="IJW5" s="218"/>
      <c r="IJX5" s="218"/>
      <c r="IJY5" s="218"/>
      <c r="IJZ5" s="218"/>
      <c r="IKA5" s="218"/>
      <c r="IKB5" s="218"/>
      <c r="IKC5" s="218"/>
      <c r="IKD5" s="218"/>
      <c r="IKE5" s="218"/>
      <c r="IKF5" s="218"/>
      <c r="IKG5" s="218"/>
      <c r="IKH5" s="218"/>
      <c r="IKI5" s="218"/>
      <c r="IKJ5" s="218"/>
      <c r="IKK5" s="218"/>
      <c r="IKL5" s="218"/>
      <c r="IKM5" s="218"/>
      <c r="IKN5" s="218"/>
      <c r="IKO5" s="218"/>
      <c r="IKP5" s="218"/>
      <c r="IKQ5" s="218"/>
      <c r="IKR5" s="218"/>
      <c r="IKS5" s="218"/>
      <c r="IKT5" s="218"/>
      <c r="IKU5" s="218"/>
      <c r="IKV5" s="218"/>
      <c r="IKW5" s="218"/>
      <c r="IKX5" s="218"/>
      <c r="IKY5" s="218"/>
      <c r="IKZ5" s="218"/>
      <c r="ILA5" s="218"/>
      <c r="ILB5" s="218"/>
      <c r="ILC5" s="218"/>
      <c r="ILD5" s="218"/>
      <c r="ILE5" s="218"/>
      <c r="ILF5" s="218"/>
      <c r="ILG5" s="218"/>
      <c r="ILH5" s="218"/>
      <c r="ILI5" s="218"/>
      <c r="ILJ5" s="218"/>
      <c r="ILK5" s="218"/>
      <c r="ILL5" s="218"/>
      <c r="ILM5" s="218"/>
      <c r="ILN5" s="218"/>
      <c r="ILO5" s="218"/>
      <c r="ILP5" s="218"/>
      <c r="ILQ5" s="218"/>
      <c r="ILR5" s="218"/>
      <c r="ILS5" s="218"/>
      <c r="ILT5" s="218"/>
      <c r="ILU5" s="218"/>
      <c r="ILV5" s="218"/>
      <c r="ILW5" s="218"/>
      <c r="ILX5" s="218"/>
      <c r="ILY5" s="218"/>
      <c r="ILZ5" s="218"/>
      <c r="IMA5" s="218"/>
      <c r="IMB5" s="218"/>
      <c r="IMC5" s="218"/>
      <c r="IMD5" s="218"/>
      <c r="IME5" s="218"/>
      <c r="IMF5" s="218"/>
      <c r="IMG5" s="218"/>
      <c r="IMH5" s="218"/>
      <c r="IMI5" s="218"/>
      <c r="IMJ5" s="218"/>
      <c r="IMK5" s="218"/>
      <c r="IML5" s="218"/>
      <c r="IMM5" s="218"/>
      <c r="IMN5" s="218"/>
      <c r="IMO5" s="218"/>
      <c r="IMP5" s="218"/>
      <c r="IMQ5" s="218"/>
      <c r="IMR5" s="218"/>
      <c r="IMS5" s="218"/>
      <c r="IMT5" s="218"/>
      <c r="IMU5" s="218"/>
      <c r="IMV5" s="218"/>
      <c r="IMW5" s="218"/>
      <c r="IMX5" s="218"/>
      <c r="IMY5" s="218"/>
      <c r="IMZ5" s="218"/>
      <c r="INA5" s="218"/>
      <c r="INB5" s="218"/>
      <c r="INC5" s="218"/>
      <c r="IND5" s="218"/>
      <c r="INE5" s="218"/>
      <c r="INF5" s="218"/>
      <c r="ING5" s="218"/>
      <c r="INH5" s="218"/>
      <c r="INI5" s="218"/>
      <c r="INJ5" s="218"/>
      <c r="INK5" s="218"/>
      <c r="INL5" s="218"/>
      <c r="INM5" s="218"/>
      <c r="INN5" s="218"/>
      <c r="INO5" s="218"/>
      <c r="INP5" s="218"/>
      <c r="INQ5" s="218"/>
      <c r="INR5" s="218"/>
      <c r="INS5" s="218"/>
      <c r="INT5" s="218"/>
      <c r="INU5" s="218"/>
      <c r="INV5" s="218"/>
      <c r="INW5" s="218"/>
      <c r="INX5" s="218"/>
      <c r="INY5" s="218"/>
      <c r="INZ5" s="218"/>
      <c r="IOA5" s="218"/>
      <c r="IOB5" s="218"/>
      <c r="IOC5" s="218"/>
      <c r="IOD5" s="218"/>
      <c r="IOE5" s="218"/>
      <c r="IOF5" s="218"/>
      <c r="IOG5" s="218"/>
      <c r="IOH5" s="218"/>
      <c r="IOI5" s="218"/>
      <c r="IOJ5" s="218"/>
      <c r="IOK5" s="218"/>
      <c r="IOL5" s="218"/>
      <c r="IOM5" s="218"/>
      <c r="ION5" s="218"/>
      <c r="IOO5" s="218"/>
      <c r="IOP5" s="218"/>
      <c r="IOQ5" s="218"/>
      <c r="IOR5" s="218"/>
      <c r="IOS5" s="218"/>
      <c r="IOT5" s="218"/>
      <c r="IOU5" s="218"/>
      <c r="IOV5" s="218"/>
      <c r="IOW5" s="218"/>
      <c r="IOX5" s="218"/>
      <c r="IOY5" s="218"/>
      <c r="IOZ5" s="218"/>
      <c r="IPA5" s="218"/>
      <c r="IPB5" s="218"/>
      <c r="IPC5" s="218"/>
      <c r="IPD5" s="218"/>
      <c r="IPE5" s="218"/>
      <c r="IPF5" s="218"/>
      <c r="IPG5" s="218"/>
      <c r="IPH5" s="218"/>
      <c r="IPI5" s="218"/>
      <c r="IPJ5" s="218"/>
      <c r="IPK5" s="218"/>
      <c r="IPL5" s="218"/>
      <c r="IPM5" s="218"/>
      <c r="IPN5" s="218"/>
      <c r="IPO5" s="218"/>
      <c r="IPP5" s="218"/>
      <c r="IPQ5" s="218"/>
      <c r="IPR5" s="218"/>
      <c r="IPS5" s="218"/>
      <c r="IPT5" s="218"/>
      <c r="IPU5" s="218"/>
      <c r="IPV5" s="218"/>
      <c r="IPW5" s="218"/>
      <c r="IPX5" s="218"/>
      <c r="IPY5" s="218"/>
      <c r="IPZ5" s="218"/>
      <c r="IQA5" s="218"/>
      <c r="IQB5" s="218"/>
      <c r="IQC5" s="218"/>
      <c r="IQD5" s="218"/>
      <c r="IQE5" s="218"/>
      <c r="IQF5" s="218"/>
      <c r="IQG5" s="218"/>
      <c r="IQH5" s="218"/>
      <c r="IQI5" s="218"/>
      <c r="IQJ5" s="218"/>
      <c r="IQK5" s="218"/>
      <c r="IQL5" s="218"/>
      <c r="IQM5" s="218"/>
      <c r="IQN5" s="218"/>
      <c r="IQO5" s="218"/>
      <c r="IQP5" s="218"/>
      <c r="IQQ5" s="218"/>
      <c r="IQR5" s="218"/>
      <c r="IQS5" s="218"/>
      <c r="IQT5" s="218"/>
      <c r="IQU5" s="218"/>
      <c r="IQV5" s="218"/>
      <c r="IQW5" s="218"/>
      <c r="IQX5" s="218"/>
      <c r="IQY5" s="218"/>
      <c r="IQZ5" s="218"/>
      <c r="IRA5" s="218"/>
      <c r="IRB5" s="218"/>
      <c r="IRC5" s="218"/>
      <c r="IRD5" s="218"/>
      <c r="IRE5" s="218"/>
      <c r="IRF5" s="218"/>
      <c r="IRG5" s="218"/>
      <c r="IRH5" s="218"/>
      <c r="IRI5" s="218"/>
      <c r="IRJ5" s="218"/>
      <c r="IRK5" s="218"/>
      <c r="IRL5" s="218"/>
      <c r="IRM5" s="218"/>
      <c r="IRN5" s="218"/>
      <c r="IRO5" s="218"/>
      <c r="IRP5" s="218"/>
      <c r="IRQ5" s="218"/>
      <c r="IRR5" s="218"/>
      <c r="IRS5" s="218"/>
      <c r="IRT5" s="218"/>
      <c r="IRU5" s="218"/>
      <c r="IRV5" s="218"/>
      <c r="IRW5" s="218"/>
      <c r="IRX5" s="218"/>
      <c r="IRY5" s="218"/>
      <c r="IRZ5" s="218"/>
      <c r="ISA5" s="218"/>
      <c r="ISB5" s="218"/>
      <c r="ISC5" s="218"/>
      <c r="ISD5" s="218"/>
      <c r="ISE5" s="218"/>
      <c r="ISF5" s="218"/>
      <c r="ISG5" s="218"/>
      <c r="ISH5" s="218"/>
      <c r="ISI5" s="218"/>
      <c r="ISJ5" s="218"/>
      <c r="ISK5" s="218"/>
      <c r="ISL5" s="218"/>
      <c r="ISM5" s="218"/>
      <c r="ISN5" s="218"/>
      <c r="ISO5" s="218"/>
      <c r="ISP5" s="218"/>
      <c r="ISQ5" s="218"/>
      <c r="ISR5" s="218"/>
      <c r="ISS5" s="218"/>
      <c r="IST5" s="218"/>
      <c r="ISU5" s="218"/>
      <c r="ISV5" s="218"/>
      <c r="ISW5" s="218"/>
      <c r="ISX5" s="218"/>
      <c r="ISY5" s="218"/>
      <c r="ISZ5" s="218"/>
      <c r="ITA5" s="218"/>
      <c r="ITB5" s="218"/>
      <c r="ITC5" s="218"/>
      <c r="ITD5" s="218"/>
      <c r="ITE5" s="218"/>
      <c r="ITF5" s="218"/>
      <c r="ITG5" s="218"/>
      <c r="ITH5" s="218"/>
      <c r="ITI5" s="218"/>
      <c r="ITJ5" s="218"/>
      <c r="ITK5" s="218"/>
      <c r="ITL5" s="218"/>
      <c r="ITM5" s="218"/>
      <c r="ITN5" s="218"/>
      <c r="ITO5" s="218"/>
      <c r="ITP5" s="218"/>
      <c r="ITQ5" s="218"/>
      <c r="ITR5" s="218"/>
      <c r="ITS5" s="218"/>
      <c r="ITT5" s="218"/>
      <c r="ITU5" s="218"/>
      <c r="ITV5" s="218"/>
      <c r="ITW5" s="218"/>
      <c r="ITX5" s="218"/>
      <c r="ITY5" s="218"/>
      <c r="ITZ5" s="218"/>
      <c r="IUA5" s="218"/>
      <c r="IUB5" s="218"/>
      <c r="IUC5" s="218"/>
      <c r="IUD5" s="218"/>
      <c r="IUE5" s="218"/>
      <c r="IUF5" s="218"/>
      <c r="IUG5" s="218"/>
      <c r="IUH5" s="218"/>
      <c r="IUI5" s="218"/>
      <c r="IUJ5" s="218"/>
      <c r="IUK5" s="218"/>
      <c r="IUL5" s="218"/>
      <c r="IUM5" s="218"/>
      <c r="IUN5" s="218"/>
      <c r="IUO5" s="218"/>
      <c r="IUP5" s="218"/>
      <c r="IUQ5" s="218"/>
      <c r="IUR5" s="218"/>
      <c r="IUS5" s="218"/>
      <c r="IUT5" s="218"/>
      <c r="IUU5" s="218"/>
      <c r="IUV5" s="218"/>
      <c r="IUW5" s="218"/>
      <c r="IUX5" s="218"/>
      <c r="IUY5" s="218"/>
      <c r="IUZ5" s="218"/>
      <c r="IVA5" s="218"/>
      <c r="IVB5" s="218"/>
      <c r="IVC5" s="218"/>
      <c r="IVD5" s="218"/>
      <c r="IVE5" s="218"/>
      <c r="IVF5" s="218"/>
      <c r="IVG5" s="218"/>
      <c r="IVH5" s="218"/>
      <c r="IVI5" s="218"/>
      <c r="IVJ5" s="218"/>
      <c r="IVK5" s="218"/>
      <c r="IVL5" s="218"/>
      <c r="IVM5" s="218"/>
      <c r="IVN5" s="218"/>
      <c r="IVO5" s="218"/>
      <c r="IVP5" s="218"/>
      <c r="IVQ5" s="218"/>
      <c r="IVR5" s="218"/>
      <c r="IVS5" s="218"/>
      <c r="IVT5" s="218"/>
      <c r="IVU5" s="218"/>
      <c r="IVV5" s="218"/>
      <c r="IVW5" s="218"/>
      <c r="IVX5" s="218"/>
      <c r="IVY5" s="218"/>
      <c r="IVZ5" s="218"/>
      <c r="IWA5" s="218"/>
      <c r="IWB5" s="218"/>
      <c r="IWC5" s="218"/>
      <c r="IWD5" s="218"/>
      <c r="IWE5" s="218"/>
      <c r="IWF5" s="218"/>
      <c r="IWG5" s="218"/>
      <c r="IWH5" s="218"/>
      <c r="IWI5" s="218"/>
      <c r="IWJ5" s="218"/>
      <c r="IWK5" s="218"/>
      <c r="IWL5" s="218"/>
      <c r="IWM5" s="218"/>
      <c r="IWN5" s="218"/>
      <c r="IWO5" s="218"/>
      <c r="IWP5" s="218"/>
      <c r="IWQ5" s="218"/>
      <c r="IWR5" s="218"/>
      <c r="IWS5" s="218"/>
      <c r="IWT5" s="218"/>
      <c r="IWU5" s="218"/>
      <c r="IWV5" s="218"/>
      <c r="IWW5" s="218"/>
      <c r="IWX5" s="218"/>
      <c r="IWY5" s="218"/>
      <c r="IWZ5" s="218"/>
      <c r="IXA5" s="218"/>
      <c r="IXB5" s="218"/>
      <c r="IXC5" s="218"/>
      <c r="IXD5" s="218"/>
      <c r="IXE5" s="218"/>
      <c r="IXF5" s="218"/>
      <c r="IXG5" s="218"/>
      <c r="IXH5" s="218"/>
      <c r="IXI5" s="218"/>
      <c r="IXJ5" s="218"/>
      <c r="IXK5" s="218"/>
      <c r="IXL5" s="218"/>
      <c r="IXM5" s="218"/>
      <c r="IXN5" s="218"/>
      <c r="IXO5" s="218"/>
      <c r="IXP5" s="218"/>
      <c r="IXQ5" s="218"/>
      <c r="IXR5" s="218"/>
      <c r="IXS5" s="218"/>
      <c r="IXT5" s="218"/>
      <c r="IXU5" s="218"/>
      <c r="IXV5" s="218"/>
      <c r="IXW5" s="218"/>
      <c r="IXX5" s="218"/>
      <c r="IXY5" s="218"/>
      <c r="IXZ5" s="218"/>
      <c r="IYA5" s="218"/>
      <c r="IYB5" s="218"/>
      <c r="IYC5" s="218"/>
      <c r="IYD5" s="218"/>
      <c r="IYE5" s="218"/>
      <c r="IYF5" s="218"/>
      <c r="IYG5" s="218"/>
      <c r="IYH5" s="218"/>
      <c r="IYI5" s="218"/>
      <c r="IYJ5" s="218"/>
      <c r="IYK5" s="218"/>
      <c r="IYL5" s="218"/>
      <c r="IYM5" s="218"/>
      <c r="IYN5" s="218"/>
      <c r="IYO5" s="218"/>
      <c r="IYP5" s="218"/>
      <c r="IYQ5" s="218"/>
      <c r="IYR5" s="218"/>
      <c r="IYS5" s="218"/>
      <c r="IYT5" s="218"/>
      <c r="IYU5" s="218"/>
      <c r="IYV5" s="218"/>
      <c r="IYW5" s="218"/>
      <c r="IYX5" s="218"/>
      <c r="IYY5" s="218"/>
      <c r="IYZ5" s="218"/>
      <c r="IZA5" s="218"/>
      <c r="IZB5" s="218"/>
      <c r="IZC5" s="218"/>
      <c r="IZD5" s="218"/>
      <c r="IZE5" s="218"/>
      <c r="IZF5" s="218"/>
      <c r="IZG5" s="218"/>
      <c r="IZH5" s="218"/>
      <c r="IZI5" s="218"/>
      <c r="IZJ5" s="218"/>
      <c r="IZK5" s="218"/>
      <c r="IZL5" s="218"/>
      <c r="IZM5" s="218"/>
      <c r="IZN5" s="218"/>
      <c r="IZO5" s="218"/>
      <c r="IZP5" s="218"/>
      <c r="IZQ5" s="218"/>
      <c r="IZR5" s="218"/>
      <c r="IZS5" s="218"/>
      <c r="IZT5" s="218"/>
      <c r="IZU5" s="218"/>
      <c r="IZV5" s="218"/>
      <c r="IZW5" s="218"/>
      <c r="IZX5" s="218"/>
      <c r="IZY5" s="218"/>
      <c r="IZZ5" s="218"/>
      <c r="JAA5" s="218"/>
      <c r="JAB5" s="218"/>
      <c r="JAC5" s="218"/>
      <c r="JAD5" s="218"/>
      <c r="JAE5" s="218"/>
      <c r="JAF5" s="218"/>
      <c r="JAG5" s="218"/>
      <c r="JAH5" s="218"/>
      <c r="JAI5" s="218"/>
      <c r="JAJ5" s="218"/>
      <c r="JAK5" s="218"/>
      <c r="JAL5" s="218"/>
      <c r="JAM5" s="218"/>
      <c r="JAN5" s="218"/>
      <c r="JAO5" s="218"/>
      <c r="JAP5" s="218"/>
      <c r="JAQ5" s="218"/>
      <c r="JAR5" s="218"/>
      <c r="JAS5" s="218"/>
      <c r="JAT5" s="218"/>
      <c r="JAU5" s="218"/>
      <c r="JAV5" s="218"/>
      <c r="JAW5" s="218"/>
      <c r="JAX5" s="218"/>
      <c r="JAY5" s="218"/>
      <c r="JAZ5" s="218"/>
      <c r="JBA5" s="218"/>
      <c r="JBB5" s="218"/>
      <c r="JBC5" s="218"/>
      <c r="JBD5" s="218"/>
      <c r="JBE5" s="218"/>
      <c r="JBF5" s="218"/>
      <c r="JBG5" s="218"/>
      <c r="JBH5" s="218"/>
      <c r="JBI5" s="218"/>
      <c r="JBJ5" s="218"/>
      <c r="JBK5" s="218"/>
      <c r="JBL5" s="218"/>
      <c r="JBM5" s="218"/>
      <c r="JBN5" s="218"/>
      <c r="JBO5" s="218"/>
      <c r="JBP5" s="218"/>
      <c r="JBQ5" s="218"/>
      <c r="JBR5" s="218"/>
      <c r="JBS5" s="218"/>
      <c r="JBT5" s="218"/>
      <c r="JBU5" s="218"/>
      <c r="JBV5" s="218"/>
      <c r="JBW5" s="218"/>
      <c r="JBX5" s="218"/>
      <c r="JBY5" s="218"/>
      <c r="JBZ5" s="218"/>
      <c r="JCA5" s="218"/>
      <c r="JCB5" s="218"/>
      <c r="JCC5" s="218"/>
      <c r="JCD5" s="218"/>
      <c r="JCE5" s="218"/>
      <c r="JCF5" s="218"/>
      <c r="JCG5" s="218"/>
      <c r="JCH5" s="218"/>
      <c r="JCI5" s="218"/>
      <c r="JCJ5" s="218"/>
      <c r="JCK5" s="218"/>
      <c r="JCL5" s="218"/>
      <c r="JCM5" s="218"/>
      <c r="JCN5" s="218"/>
      <c r="JCO5" s="218"/>
      <c r="JCP5" s="218"/>
      <c r="JCQ5" s="218"/>
      <c r="JCR5" s="218"/>
      <c r="JCS5" s="218"/>
      <c r="JCT5" s="218"/>
      <c r="JCU5" s="218"/>
      <c r="JCV5" s="218"/>
      <c r="JCW5" s="218"/>
      <c r="JCX5" s="218"/>
      <c r="JCY5" s="218"/>
      <c r="JCZ5" s="218"/>
      <c r="JDA5" s="218"/>
      <c r="JDB5" s="218"/>
      <c r="JDC5" s="218"/>
      <c r="JDD5" s="218"/>
      <c r="JDE5" s="218"/>
      <c r="JDF5" s="218"/>
      <c r="JDG5" s="218"/>
      <c r="JDH5" s="218"/>
      <c r="JDI5" s="218"/>
      <c r="JDJ5" s="218"/>
      <c r="JDK5" s="218"/>
      <c r="JDL5" s="218"/>
      <c r="JDM5" s="218"/>
      <c r="JDN5" s="218"/>
      <c r="JDO5" s="218"/>
      <c r="JDP5" s="218"/>
      <c r="JDQ5" s="218"/>
      <c r="JDR5" s="218"/>
      <c r="JDS5" s="218"/>
      <c r="JDT5" s="218"/>
      <c r="JDU5" s="218"/>
      <c r="JDV5" s="218"/>
      <c r="JDW5" s="218"/>
      <c r="JDX5" s="218"/>
      <c r="JDY5" s="218"/>
      <c r="JDZ5" s="218"/>
      <c r="JEA5" s="218"/>
      <c r="JEB5" s="218"/>
      <c r="JEC5" s="218"/>
      <c r="JED5" s="218"/>
      <c r="JEE5" s="218"/>
      <c r="JEF5" s="218"/>
      <c r="JEG5" s="218"/>
      <c r="JEH5" s="218"/>
      <c r="JEI5" s="218"/>
      <c r="JEJ5" s="218"/>
      <c r="JEK5" s="218"/>
      <c r="JEL5" s="218"/>
      <c r="JEM5" s="218"/>
      <c r="JEN5" s="218"/>
      <c r="JEO5" s="218"/>
      <c r="JEP5" s="218"/>
      <c r="JEQ5" s="218"/>
      <c r="JER5" s="218"/>
      <c r="JES5" s="218"/>
      <c r="JET5" s="218"/>
      <c r="JEU5" s="218"/>
      <c r="JEV5" s="218"/>
      <c r="JEW5" s="218"/>
      <c r="JEX5" s="218"/>
      <c r="JEY5" s="218"/>
      <c r="JEZ5" s="218"/>
      <c r="JFA5" s="218"/>
      <c r="JFB5" s="218"/>
      <c r="JFC5" s="218"/>
      <c r="JFD5" s="218"/>
      <c r="JFE5" s="218"/>
      <c r="JFF5" s="218"/>
      <c r="JFG5" s="218"/>
      <c r="JFH5" s="218"/>
      <c r="JFI5" s="218"/>
      <c r="JFJ5" s="218"/>
      <c r="JFK5" s="218"/>
      <c r="JFL5" s="218"/>
      <c r="JFM5" s="218"/>
      <c r="JFN5" s="218"/>
      <c r="JFO5" s="218"/>
      <c r="JFP5" s="218"/>
      <c r="JFQ5" s="218"/>
      <c r="JFR5" s="218"/>
      <c r="JFS5" s="218"/>
      <c r="JFT5" s="218"/>
      <c r="JFU5" s="218"/>
      <c r="JFV5" s="218"/>
      <c r="JFW5" s="218"/>
      <c r="JFX5" s="218"/>
      <c r="JFY5" s="218"/>
      <c r="JFZ5" s="218"/>
      <c r="JGA5" s="218"/>
      <c r="JGB5" s="218"/>
      <c r="JGC5" s="218"/>
      <c r="JGD5" s="218"/>
      <c r="JGE5" s="218"/>
      <c r="JGF5" s="218"/>
      <c r="JGG5" s="218"/>
      <c r="JGH5" s="218"/>
      <c r="JGI5" s="218"/>
      <c r="JGJ5" s="218"/>
      <c r="JGK5" s="218"/>
      <c r="JGL5" s="218"/>
      <c r="JGM5" s="218"/>
      <c r="JGN5" s="218"/>
      <c r="JGO5" s="218"/>
      <c r="JGP5" s="218"/>
      <c r="JGQ5" s="218"/>
      <c r="JGR5" s="218"/>
      <c r="JGS5" s="218"/>
      <c r="JGT5" s="218"/>
      <c r="JGU5" s="218"/>
      <c r="JGV5" s="218"/>
      <c r="JGW5" s="218"/>
      <c r="JGX5" s="218"/>
      <c r="JGY5" s="218"/>
      <c r="JGZ5" s="218"/>
      <c r="JHA5" s="218"/>
      <c r="JHB5" s="218"/>
      <c r="JHC5" s="218"/>
      <c r="JHD5" s="218"/>
      <c r="JHE5" s="218"/>
      <c r="JHF5" s="218"/>
      <c r="JHG5" s="218"/>
      <c r="JHH5" s="218"/>
      <c r="JHI5" s="218"/>
      <c r="JHJ5" s="218"/>
      <c r="JHK5" s="218"/>
      <c r="JHL5" s="218"/>
      <c r="JHM5" s="218"/>
      <c r="JHN5" s="218"/>
      <c r="JHO5" s="218"/>
      <c r="JHP5" s="218"/>
      <c r="JHQ5" s="218"/>
      <c r="JHR5" s="218"/>
      <c r="JHS5" s="218"/>
      <c r="JHT5" s="218"/>
      <c r="JHU5" s="218"/>
      <c r="JHV5" s="218"/>
      <c r="JHW5" s="218"/>
      <c r="JHX5" s="218"/>
      <c r="JHY5" s="218"/>
      <c r="JHZ5" s="218"/>
      <c r="JIA5" s="218"/>
      <c r="JIB5" s="218"/>
      <c r="JIC5" s="218"/>
      <c r="JID5" s="218"/>
      <c r="JIE5" s="218"/>
      <c r="JIF5" s="218"/>
      <c r="JIG5" s="218"/>
      <c r="JIH5" s="218"/>
      <c r="JII5" s="218"/>
      <c r="JIJ5" s="218"/>
      <c r="JIK5" s="218"/>
      <c r="JIL5" s="218"/>
      <c r="JIM5" s="218"/>
      <c r="JIN5" s="218"/>
      <c r="JIO5" s="218"/>
      <c r="JIP5" s="218"/>
      <c r="JIQ5" s="218"/>
      <c r="JIR5" s="218"/>
      <c r="JIS5" s="218"/>
      <c r="JIT5" s="218"/>
      <c r="JIU5" s="218"/>
      <c r="JIV5" s="218"/>
      <c r="JIW5" s="218"/>
      <c r="JIX5" s="218"/>
      <c r="JIY5" s="218"/>
      <c r="JIZ5" s="218"/>
      <c r="JJA5" s="218"/>
      <c r="JJB5" s="218"/>
      <c r="JJC5" s="218"/>
      <c r="JJD5" s="218"/>
      <c r="JJE5" s="218"/>
      <c r="JJF5" s="218"/>
      <c r="JJG5" s="218"/>
      <c r="JJH5" s="218"/>
      <c r="JJI5" s="218"/>
      <c r="JJJ5" s="218"/>
      <c r="JJK5" s="218"/>
      <c r="JJL5" s="218"/>
      <c r="JJM5" s="218"/>
      <c r="JJN5" s="218"/>
      <c r="JJO5" s="218"/>
      <c r="JJP5" s="218"/>
      <c r="JJQ5" s="218"/>
      <c r="JJR5" s="218"/>
      <c r="JJS5" s="218"/>
      <c r="JJT5" s="218"/>
      <c r="JJU5" s="218"/>
      <c r="JJV5" s="218"/>
      <c r="JJW5" s="218"/>
      <c r="JJX5" s="218"/>
      <c r="JJY5" s="218"/>
      <c r="JJZ5" s="218"/>
      <c r="JKA5" s="218"/>
      <c r="JKB5" s="218"/>
      <c r="JKC5" s="218"/>
      <c r="JKD5" s="218"/>
      <c r="JKE5" s="218"/>
      <c r="JKF5" s="218"/>
      <c r="JKG5" s="218"/>
      <c r="JKH5" s="218"/>
      <c r="JKI5" s="218"/>
      <c r="JKJ5" s="218"/>
      <c r="JKK5" s="218"/>
      <c r="JKL5" s="218"/>
      <c r="JKM5" s="218"/>
      <c r="JKN5" s="218"/>
      <c r="JKO5" s="218"/>
      <c r="JKP5" s="218"/>
      <c r="JKQ5" s="218"/>
      <c r="JKR5" s="218"/>
      <c r="JKS5" s="218"/>
      <c r="JKT5" s="218"/>
      <c r="JKU5" s="218"/>
      <c r="JKV5" s="218"/>
      <c r="JKW5" s="218"/>
      <c r="JKX5" s="218"/>
      <c r="JKY5" s="218"/>
      <c r="JKZ5" s="218"/>
      <c r="JLA5" s="218"/>
      <c r="JLB5" s="218"/>
      <c r="JLC5" s="218"/>
      <c r="JLD5" s="218"/>
      <c r="JLE5" s="218"/>
      <c r="JLF5" s="218"/>
      <c r="JLG5" s="218"/>
      <c r="JLH5" s="218"/>
      <c r="JLI5" s="218"/>
      <c r="JLJ5" s="218"/>
      <c r="JLK5" s="218"/>
      <c r="JLL5" s="218"/>
      <c r="JLM5" s="218"/>
      <c r="JLN5" s="218"/>
      <c r="JLO5" s="218"/>
      <c r="JLP5" s="218"/>
      <c r="JLQ5" s="218"/>
      <c r="JLR5" s="218"/>
      <c r="JLS5" s="218"/>
      <c r="JLT5" s="218"/>
      <c r="JLU5" s="218"/>
      <c r="JLV5" s="218"/>
      <c r="JLW5" s="218"/>
      <c r="JLX5" s="218"/>
      <c r="JLY5" s="218"/>
      <c r="JLZ5" s="218"/>
      <c r="JMA5" s="218"/>
      <c r="JMB5" s="218"/>
      <c r="JMC5" s="218"/>
      <c r="JMD5" s="218"/>
      <c r="JME5" s="218"/>
      <c r="JMF5" s="218"/>
      <c r="JMG5" s="218"/>
      <c r="JMH5" s="218"/>
      <c r="JMI5" s="218"/>
      <c r="JMJ5" s="218"/>
      <c r="JMK5" s="218"/>
      <c r="JML5" s="218"/>
      <c r="JMM5" s="218"/>
      <c r="JMN5" s="218"/>
      <c r="JMO5" s="218"/>
      <c r="JMP5" s="218"/>
      <c r="JMQ5" s="218"/>
      <c r="JMR5" s="218"/>
      <c r="JMS5" s="218"/>
      <c r="JMT5" s="218"/>
      <c r="JMU5" s="218"/>
      <c r="JMV5" s="218"/>
      <c r="JMW5" s="218"/>
      <c r="JMX5" s="218"/>
      <c r="JMY5" s="218"/>
      <c r="JMZ5" s="218"/>
      <c r="JNA5" s="218"/>
      <c r="JNB5" s="218"/>
      <c r="JNC5" s="218"/>
      <c r="JND5" s="218"/>
      <c r="JNE5" s="218"/>
      <c r="JNF5" s="218"/>
      <c r="JNG5" s="218"/>
      <c r="JNH5" s="218"/>
      <c r="JNI5" s="218"/>
      <c r="JNJ5" s="218"/>
      <c r="JNK5" s="218"/>
      <c r="JNL5" s="218"/>
      <c r="JNM5" s="218"/>
      <c r="JNN5" s="218"/>
      <c r="JNO5" s="218"/>
      <c r="JNP5" s="218"/>
      <c r="JNQ5" s="218"/>
      <c r="JNR5" s="218"/>
      <c r="JNS5" s="218"/>
      <c r="JNT5" s="218"/>
      <c r="JNU5" s="218"/>
      <c r="JNV5" s="218"/>
      <c r="JNW5" s="218"/>
      <c r="JNX5" s="218"/>
      <c r="JNY5" s="218"/>
      <c r="JNZ5" s="218"/>
      <c r="JOA5" s="218"/>
      <c r="JOB5" s="218"/>
      <c r="JOC5" s="218"/>
      <c r="JOD5" s="218"/>
      <c r="JOE5" s="218"/>
      <c r="JOF5" s="218"/>
      <c r="JOG5" s="218"/>
      <c r="JOH5" s="218"/>
      <c r="JOI5" s="218"/>
      <c r="JOJ5" s="218"/>
      <c r="JOK5" s="218"/>
      <c r="JOL5" s="218"/>
      <c r="JOM5" s="218"/>
      <c r="JON5" s="218"/>
      <c r="JOO5" s="218"/>
      <c r="JOP5" s="218"/>
      <c r="JOQ5" s="218"/>
      <c r="JOR5" s="218"/>
      <c r="JOS5" s="218"/>
      <c r="JOT5" s="218"/>
      <c r="JOU5" s="218"/>
      <c r="JOV5" s="218"/>
      <c r="JOW5" s="218"/>
      <c r="JOX5" s="218"/>
      <c r="JOY5" s="218"/>
      <c r="JOZ5" s="218"/>
      <c r="JPA5" s="218"/>
      <c r="JPB5" s="218"/>
      <c r="JPC5" s="218"/>
      <c r="JPD5" s="218"/>
      <c r="JPE5" s="218"/>
      <c r="JPF5" s="218"/>
      <c r="JPG5" s="218"/>
      <c r="JPH5" s="218"/>
      <c r="JPI5" s="218"/>
      <c r="JPJ5" s="218"/>
      <c r="JPK5" s="218"/>
      <c r="JPL5" s="218"/>
      <c r="JPM5" s="218"/>
      <c r="JPN5" s="218"/>
      <c r="JPO5" s="218"/>
      <c r="JPP5" s="218"/>
      <c r="JPQ5" s="218"/>
      <c r="JPR5" s="218"/>
      <c r="JPS5" s="218"/>
      <c r="JPT5" s="218"/>
      <c r="JPU5" s="218"/>
      <c r="JPV5" s="218"/>
      <c r="JPW5" s="218"/>
      <c r="JPX5" s="218"/>
      <c r="JPY5" s="218"/>
      <c r="JPZ5" s="218"/>
      <c r="JQA5" s="218"/>
      <c r="JQB5" s="218"/>
      <c r="JQC5" s="218"/>
      <c r="JQD5" s="218"/>
      <c r="JQE5" s="218"/>
      <c r="JQF5" s="218"/>
      <c r="JQG5" s="218"/>
      <c r="JQH5" s="218"/>
      <c r="JQI5" s="218"/>
      <c r="JQJ5" s="218"/>
      <c r="JQK5" s="218"/>
      <c r="JQL5" s="218"/>
      <c r="JQM5" s="218"/>
      <c r="JQN5" s="218"/>
      <c r="JQO5" s="218"/>
      <c r="JQP5" s="218"/>
      <c r="JQQ5" s="218"/>
      <c r="JQR5" s="218"/>
      <c r="JQS5" s="218"/>
      <c r="JQT5" s="218"/>
      <c r="JQU5" s="218"/>
      <c r="JQV5" s="218"/>
      <c r="JQW5" s="218"/>
      <c r="JQX5" s="218"/>
      <c r="JQY5" s="218"/>
      <c r="JQZ5" s="218"/>
      <c r="JRA5" s="218"/>
      <c r="JRB5" s="218"/>
      <c r="JRC5" s="218"/>
      <c r="JRD5" s="218"/>
      <c r="JRE5" s="218"/>
      <c r="JRF5" s="218"/>
      <c r="JRG5" s="218"/>
      <c r="JRH5" s="218"/>
      <c r="JRI5" s="218"/>
      <c r="JRJ5" s="218"/>
      <c r="JRK5" s="218"/>
      <c r="JRL5" s="218"/>
      <c r="JRM5" s="218"/>
      <c r="JRN5" s="218"/>
      <c r="JRO5" s="218"/>
      <c r="JRP5" s="218"/>
      <c r="JRQ5" s="218"/>
      <c r="JRR5" s="218"/>
      <c r="JRS5" s="218"/>
      <c r="JRT5" s="218"/>
      <c r="JRU5" s="218"/>
      <c r="JRV5" s="218"/>
      <c r="JRW5" s="218"/>
      <c r="JRX5" s="218"/>
      <c r="JRY5" s="218"/>
      <c r="JRZ5" s="218"/>
      <c r="JSA5" s="218"/>
      <c r="JSB5" s="218"/>
      <c r="JSC5" s="218"/>
      <c r="JSD5" s="218"/>
      <c r="JSE5" s="218"/>
      <c r="JSF5" s="218"/>
      <c r="JSG5" s="218"/>
      <c r="JSH5" s="218"/>
      <c r="JSI5" s="218"/>
      <c r="JSJ5" s="218"/>
      <c r="JSK5" s="218"/>
      <c r="JSL5" s="218"/>
      <c r="JSM5" s="218"/>
      <c r="JSN5" s="218"/>
      <c r="JSO5" s="218"/>
      <c r="JSP5" s="218"/>
      <c r="JSQ5" s="218"/>
      <c r="JSR5" s="218"/>
      <c r="JSS5" s="218"/>
      <c r="JST5" s="218"/>
      <c r="JSU5" s="218"/>
      <c r="JSV5" s="218"/>
      <c r="JSW5" s="218"/>
      <c r="JSX5" s="218"/>
      <c r="JSY5" s="218"/>
      <c r="JSZ5" s="218"/>
      <c r="JTA5" s="218"/>
      <c r="JTB5" s="218"/>
      <c r="JTC5" s="218"/>
      <c r="JTD5" s="218"/>
      <c r="JTE5" s="218"/>
      <c r="JTF5" s="218"/>
      <c r="JTG5" s="218"/>
      <c r="JTH5" s="218"/>
      <c r="JTI5" s="218"/>
      <c r="JTJ5" s="218"/>
      <c r="JTK5" s="218"/>
      <c r="JTL5" s="218"/>
      <c r="JTM5" s="218"/>
      <c r="JTN5" s="218"/>
      <c r="JTO5" s="218"/>
      <c r="JTP5" s="218"/>
      <c r="JTQ5" s="218"/>
      <c r="JTR5" s="218"/>
      <c r="JTS5" s="218"/>
      <c r="JTT5" s="218"/>
      <c r="JTU5" s="218"/>
      <c r="JTV5" s="218"/>
      <c r="JTW5" s="218"/>
      <c r="JTX5" s="218"/>
      <c r="JTY5" s="218"/>
      <c r="JTZ5" s="218"/>
      <c r="JUA5" s="218"/>
      <c r="JUB5" s="218"/>
      <c r="JUC5" s="218"/>
      <c r="JUD5" s="218"/>
      <c r="JUE5" s="218"/>
      <c r="JUF5" s="218"/>
      <c r="JUG5" s="218"/>
      <c r="JUH5" s="218"/>
      <c r="JUI5" s="218"/>
      <c r="JUJ5" s="218"/>
      <c r="JUK5" s="218"/>
      <c r="JUL5" s="218"/>
      <c r="JUM5" s="218"/>
      <c r="JUN5" s="218"/>
      <c r="JUO5" s="218"/>
      <c r="JUP5" s="218"/>
      <c r="JUQ5" s="218"/>
      <c r="JUR5" s="218"/>
      <c r="JUS5" s="218"/>
      <c r="JUT5" s="218"/>
      <c r="JUU5" s="218"/>
      <c r="JUV5" s="218"/>
      <c r="JUW5" s="218"/>
      <c r="JUX5" s="218"/>
      <c r="JUY5" s="218"/>
      <c r="JUZ5" s="218"/>
      <c r="JVA5" s="218"/>
      <c r="JVB5" s="218"/>
      <c r="JVC5" s="218"/>
      <c r="JVD5" s="218"/>
      <c r="JVE5" s="218"/>
      <c r="JVF5" s="218"/>
      <c r="JVG5" s="218"/>
      <c r="JVH5" s="218"/>
      <c r="JVI5" s="218"/>
      <c r="JVJ5" s="218"/>
      <c r="JVK5" s="218"/>
      <c r="JVL5" s="218"/>
      <c r="JVM5" s="218"/>
      <c r="JVN5" s="218"/>
      <c r="JVO5" s="218"/>
      <c r="JVP5" s="218"/>
      <c r="JVQ5" s="218"/>
      <c r="JVR5" s="218"/>
      <c r="JVS5" s="218"/>
      <c r="JVT5" s="218"/>
      <c r="JVU5" s="218"/>
      <c r="JVV5" s="218"/>
      <c r="JVW5" s="218"/>
      <c r="JVX5" s="218"/>
      <c r="JVY5" s="218"/>
      <c r="JVZ5" s="218"/>
      <c r="JWA5" s="218"/>
      <c r="JWB5" s="218"/>
      <c r="JWC5" s="218"/>
      <c r="JWD5" s="218"/>
      <c r="JWE5" s="218"/>
      <c r="JWF5" s="218"/>
      <c r="JWG5" s="218"/>
      <c r="JWH5" s="218"/>
      <c r="JWI5" s="218"/>
      <c r="JWJ5" s="218"/>
      <c r="JWK5" s="218"/>
      <c r="JWL5" s="218"/>
      <c r="JWM5" s="218"/>
      <c r="JWN5" s="218"/>
      <c r="JWO5" s="218"/>
      <c r="JWP5" s="218"/>
      <c r="JWQ5" s="218"/>
      <c r="JWR5" s="218"/>
      <c r="JWS5" s="218"/>
      <c r="JWT5" s="218"/>
      <c r="JWU5" s="218"/>
      <c r="JWV5" s="218"/>
      <c r="JWW5" s="218"/>
      <c r="JWX5" s="218"/>
      <c r="JWY5" s="218"/>
      <c r="JWZ5" s="218"/>
      <c r="JXA5" s="218"/>
      <c r="JXB5" s="218"/>
      <c r="JXC5" s="218"/>
      <c r="JXD5" s="218"/>
      <c r="JXE5" s="218"/>
      <c r="JXF5" s="218"/>
      <c r="JXG5" s="218"/>
      <c r="JXH5" s="218"/>
      <c r="JXI5" s="218"/>
      <c r="JXJ5" s="218"/>
      <c r="JXK5" s="218"/>
      <c r="JXL5" s="218"/>
      <c r="JXM5" s="218"/>
      <c r="JXN5" s="218"/>
      <c r="JXO5" s="218"/>
      <c r="JXP5" s="218"/>
      <c r="JXQ5" s="218"/>
      <c r="JXR5" s="218"/>
      <c r="JXS5" s="218"/>
      <c r="JXT5" s="218"/>
      <c r="JXU5" s="218"/>
      <c r="JXV5" s="218"/>
      <c r="JXW5" s="218"/>
      <c r="JXX5" s="218"/>
      <c r="JXY5" s="218"/>
      <c r="JXZ5" s="218"/>
      <c r="JYA5" s="218"/>
      <c r="JYB5" s="218"/>
      <c r="JYC5" s="218"/>
      <c r="JYD5" s="218"/>
      <c r="JYE5" s="218"/>
      <c r="JYF5" s="218"/>
      <c r="JYG5" s="218"/>
      <c r="JYH5" s="218"/>
      <c r="JYI5" s="218"/>
      <c r="JYJ5" s="218"/>
      <c r="JYK5" s="218"/>
      <c r="JYL5" s="218"/>
      <c r="JYM5" s="218"/>
      <c r="JYN5" s="218"/>
      <c r="JYO5" s="218"/>
      <c r="JYP5" s="218"/>
      <c r="JYQ5" s="218"/>
      <c r="JYR5" s="218"/>
      <c r="JYS5" s="218"/>
      <c r="JYT5" s="218"/>
      <c r="JYU5" s="218"/>
      <c r="JYV5" s="218"/>
      <c r="JYW5" s="218"/>
      <c r="JYX5" s="218"/>
      <c r="JYY5" s="218"/>
      <c r="JYZ5" s="218"/>
      <c r="JZA5" s="218"/>
      <c r="JZB5" s="218"/>
      <c r="JZC5" s="218"/>
      <c r="JZD5" s="218"/>
      <c r="JZE5" s="218"/>
      <c r="JZF5" s="218"/>
      <c r="JZG5" s="218"/>
      <c r="JZH5" s="218"/>
      <c r="JZI5" s="218"/>
      <c r="JZJ5" s="218"/>
      <c r="JZK5" s="218"/>
      <c r="JZL5" s="218"/>
      <c r="JZM5" s="218"/>
      <c r="JZN5" s="218"/>
      <c r="JZO5" s="218"/>
      <c r="JZP5" s="218"/>
      <c r="JZQ5" s="218"/>
      <c r="JZR5" s="218"/>
      <c r="JZS5" s="218"/>
      <c r="JZT5" s="218"/>
      <c r="JZU5" s="218"/>
      <c r="JZV5" s="218"/>
      <c r="JZW5" s="218"/>
      <c r="JZX5" s="218"/>
      <c r="JZY5" s="218"/>
      <c r="JZZ5" s="218"/>
      <c r="KAA5" s="218"/>
      <c r="KAB5" s="218"/>
      <c r="KAC5" s="218"/>
      <c r="KAD5" s="218"/>
      <c r="KAE5" s="218"/>
      <c r="KAF5" s="218"/>
      <c r="KAG5" s="218"/>
      <c r="KAH5" s="218"/>
      <c r="KAI5" s="218"/>
      <c r="KAJ5" s="218"/>
      <c r="KAK5" s="218"/>
      <c r="KAL5" s="218"/>
      <c r="KAM5" s="218"/>
      <c r="KAN5" s="218"/>
      <c r="KAO5" s="218"/>
      <c r="KAP5" s="218"/>
      <c r="KAQ5" s="218"/>
      <c r="KAR5" s="218"/>
      <c r="KAS5" s="218"/>
      <c r="KAT5" s="218"/>
      <c r="KAU5" s="218"/>
      <c r="KAV5" s="218"/>
      <c r="KAW5" s="218"/>
      <c r="KAX5" s="218"/>
      <c r="KAY5" s="218"/>
      <c r="KAZ5" s="218"/>
      <c r="KBA5" s="218"/>
      <c r="KBB5" s="218"/>
      <c r="KBC5" s="218"/>
      <c r="KBD5" s="218"/>
      <c r="KBE5" s="218"/>
      <c r="KBF5" s="218"/>
      <c r="KBG5" s="218"/>
      <c r="KBH5" s="218"/>
      <c r="KBI5" s="218"/>
      <c r="KBJ5" s="218"/>
      <c r="KBK5" s="218"/>
      <c r="KBL5" s="218"/>
      <c r="KBM5" s="218"/>
      <c r="KBN5" s="218"/>
      <c r="KBO5" s="218"/>
      <c r="KBP5" s="218"/>
      <c r="KBQ5" s="218"/>
      <c r="KBR5" s="218"/>
      <c r="KBS5" s="218"/>
      <c r="KBT5" s="218"/>
      <c r="KBU5" s="218"/>
      <c r="KBV5" s="218"/>
      <c r="KBW5" s="218"/>
      <c r="KBX5" s="218"/>
      <c r="KBY5" s="218"/>
      <c r="KBZ5" s="218"/>
      <c r="KCA5" s="218"/>
      <c r="KCB5" s="218"/>
      <c r="KCC5" s="218"/>
      <c r="KCD5" s="218"/>
      <c r="KCE5" s="218"/>
      <c r="KCF5" s="218"/>
      <c r="KCG5" s="218"/>
      <c r="KCH5" s="218"/>
      <c r="KCI5" s="218"/>
      <c r="KCJ5" s="218"/>
      <c r="KCK5" s="218"/>
      <c r="KCL5" s="218"/>
      <c r="KCM5" s="218"/>
      <c r="KCN5" s="218"/>
      <c r="KCO5" s="218"/>
      <c r="KCP5" s="218"/>
      <c r="KCQ5" s="218"/>
      <c r="KCR5" s="218"/>
      <c r="KCS5" s="218"/>
      <c r="KCT5" s="218"/>
      <c r="KCU5" s="218"/>
      <c r="KCV5" s="218"/>
      <c r="KCW5" s="218"/>
      <c r="KCX5" s="218"/>
      <c r="KCY5" s="218"/>
      <c r="KCZ5" s="218"/>
      <c r="KDA5" s="218"/>
      <c r="KDB5" s="218"/>
      <c r="KDC5" s="218"/>
      <c r="KDD5" s="218"/>
      <c r="KDE5" s="218"/>
      <c r="KDF5" s="218"/>
      <c r="KDG5" s="218"/>
      <c r="KDH5" s="218"/>
      <c r="KDI5" s="218"/>
      <c r="KDJ5" s="218"/>
      <c r="KDK5" s="218"/>
      <c r="KDL5" s="218"/>
      <c r="KDM5" s="218"/>
      <c r="KDN5" s="218"/>
      <c r="KDO5" s="218"/>
      <c r="KDP5" s="218"/>
      <c r="KDQ5" s="218"/>
      <c r="KDR5" s="218"/>
      <c r="KDS5" s="218"/>
      <c r="KDT5" s="218"/>
      <c r="KDU5" s="218"/>
      <c r="KDV5" s="218"/>
      <c r="KDW5" s="218"/>
      <c r="KDX5" s="218"/>
      <c r="KDY5" s="218"/>
      <c r="KDZ5" s="218"/>
      <c r="KEA5" s="218"/>
      <c r="KEB5" s="218"/>
      <c r="KEC5" s="218"/>
      <c r="KED5" s="218"/>
      <c r="KEE5" s="218"/>
      <c r="KEF5" s="218"/>
      <c r="KEG5" s="218"/>
      <c r="KEH5" s="218"/>
      <c r="KEI5" s="218"/>
      <c r="KEJ5" s="218"/>
      <c r="KEK5" s="218"/>
      <c r="KEL5" s="218"/>
      <c r="KEM5" s="218"/>
      <c r="KEN5" s="218"/>
      <c r="KEO5" s="218"/>
      <c r="KEP5" s="218"/>
      <c r="KEQ5" s="218"/>
      <c r="KER5" s="218"/>
      <c r="KES5" s="218"/>
      <c r="KET5" s="218"/>
      <c r="KEU5" s="218"/>
      <c r="KEV5" s="218"/>
      <c r="KEW5" s="218"/>
      <c r="KEX5" s="218"/>
      <c r="KEY5" s="218"/>
      <c r="KEZ5" s="218"/>
      <c r="KFA5" s="218"/>
      <c r="KFB5" s="218"/>
      <c r="KFC5" s="218"/>
      <c r="KFD5" s="218"/>
      <c r="KFE5" s="218"/>
      <c r="KFF5" s="218"/>
      <c r="KFG5" s="218"/>
      <c r="KFH5" s="218"/>
      <c r="KFI5" s="218"/>
      <c r="KFJ5" s="218"/>
      <c r="KFK5" s="218"/>
      <c r="KFL5" s="218"/>
      <c r="KFM5" s="218"/>
      <c r="KFN5" s="218"/>
      <c r="KFO5" s="218"/>
      <c r="KFP5" s="218"/>
      <c r="KFQ5" s="218"/>
      <c r="KFR5" s="218"/>
      <c r="KFS5" s="218"/>
      <c r="KFT5" s="218"/>
      <c r="KFU5" s="218"/>
      <c r="KFV5" s="218"/>
      <c r="KFW5" s="218"/>
      <c r="KFX5" s="218"/>
      <c r="KFY5" s="218"/>
      <c r="KFZ5" s="218"/>
      <c r="KGA5" s="218"/>
      <c r="KGB5" s="218"/>
      <c r="KGC5" s="218"/>
      <c r="KGD5" s="218"/>
      <c r="KGE5" s="218"/>
      <c r="KGF5" s="218"/>
      <c r="KGG5" s="218"/>
      <c r="KGH5" s="218"/>
      <c r="KGI5" s="218"/>
      <c r="KGJ5" s="218"/>
      <c r="KGK5" s="218"/>
      <c r="KGL5" s="218"/>
      <c r="KGM5" s="218"/>
      <c r="KGN5" s="218"/>
      <c r="KGO5" s="218"/>
      <c r="KGP5" s="218"/>
      <c r="KGQ5" s="218"/>
      <c r="KGR5" s="218"/>
      <c r="KGS5" s="218"/>
      <c r="KGT5" s="218"/>
      <c r="KGU5" s="218"/>
      <c r="KGV5" s="218"/>
      <c r="KGW5" s="218"/>
      <c r="KGX5" s="218"/>
      <c r="KGY5" s="218"/>
      <c r="KGZ5" s="218"/>
      <c r="KHA5" s="218"/>
      <c r="KHB5" s="218"/>
      <c r="KHC5" s="218"/>
      <c r="KHD5" s="218"/>
      <c r="KHE5" s="218"/>
      <c r="KHF5" s="218"/>
      <c r="KHG5" s="218"/>
      <c r="KHH5" s="218"/>
      <c r="KHI5" s="218"/>
      <c r="KHJ5" s="218"/>
      <c r="KHK5" s="218"/>
      <c r="KHL5" s="218"/>
      <c r="KHM5" s="218"/>
      <c r="KHN5" s="218"/>
      <c r="KHO5" s="218"/>
      <c r="KHP5" s="218"/>
      <c r="KHQ5" s="218"/>
      <c r="KHR5" s="218"/>
      <c r="KHS5" s="218"/>
      <c r="KHT5" s="218"/>
      <c r="KHU5" s="218"/>
      <c r="KHV5" s="218"/>
      <c r="KHW5" s="218"/>
      <c r="KHX5" s="218"/>
      <c r="KHY5" s="218"/>
      <c r="KHZ5" s="218"/>
      <c r="KIA5" s="218"/>
      <c r="KIB5" s="218"/>
      <c r="KIC5" s="218"/>
      <c r="KID5" s="218"/>
      <c r="KIE5" s="218"/>
      <c r="KIF5" s="218"/>
      <c r="KIG5" s="218"/>
      <c r="KIH5" s="218"/>
      <c r="KII5" s="218"/>
      <c r="KIJ5" s="218"/>
      <c r="KIK5" s="218"/>
      <c r="KIL5" s="218"/>
      <c r="KIM5" s="218"/>
      <c r="KIN5" s="218"/>
      <c r="KIO5" s="218"/>
      <c r="KIP5" s="218"/>
      <c r="KIQ5" s="218"/>
      <c r="KIR5" s="218"/>
      <c r="KIS5" s="218"/>
      <c r="KIT5" s="218"/>
      <c r="KIU5" s="218"/>
      <c r="KIV5" s="218"/>
      <c r="KIW5" s="218"/>
      <c r="KIX5" s="218"/>
      <c r="KIY5" s="218"/>
      <c r="KIZ5" s="218"/>
      <c r="KJA5" s="218"/>
      <c r="KJB5" s="218"/>
      <c r="KJC5" s="218"/>
      <c r="KJD5" s="218"/>
      <c r="KJE5" s="218"/>
      <c r="KJF5" s="218"/>
      <c r="KJG5" s="218"/>
      <c r="KJH5" s="218"/>
      <c r="KJI5" s="218"/>
      <c r="KJJ5" s="218"/>
      <c r="KJK5" s="218"/>
      <c r="KJL5" s="218"/>
      <c r="KJM5" s="218"/>
      <c r="KJN5" s="218"/>
      <c r="KJO5" s="218"/>
      <c r="KJP5" s="218"/>
      <c r="KJQ5" s="218"/>
      <c r="KJR5" s="218"/>
      <c r="KJS5" s="218"/>
      <c r="KJT5" s="218"/>
      <c r="KJU5" s="218"/>
      <c r="KJV5" s="218"/>
      <c r="KJW5" s="218"/>
      <c r="KJX5" s="218"/>
      <c r="KJY5" s="218"/>
      <c r="KJZ5" s="218"/>
      <c r="KKA5" s="218"/>
      <c r="KKB5" s="218"/>
      <c r="KKC5" s="218"/>
      <c r="KKD5" s="218"/>
      <c r="KKE5" s="218"/>
      <c r="KKF5" s="218"/>
      <c r="KKG5" s="218"/>
      <c r="KKH5" s="218"/>
      <c r="KKI5" s="218"/>
      <c r="KKJ5" s="218"/>
      <c r="KKK5" s="218"/>
      <c r="KKL5" s="218"/>
      <c r="KKM5" s="218"/>
      <c r="KKN5" s="218"/>
      <c r="KKO5" s="218"/>
      <c r="KKP5" s="218"/>
      <c r="KKQ5" s="218"/>
      <c r="KKR5" s="218"/>
      <c r="KKS5" s="218"/>
      <c r="KKT5" s="218"/>
      <c r="KKU5" s="218"/>
      <c r="KKV5" s="218"/>
      <c r="KKW5" s="218"/>
      <c r="KKX5" s="218"/>
      <c r="KKY5" s="218"/>
      <c r="KKZ5" s="218"/>
      <c r="KLA5" s="218"/>
      <c r="KLB5" s="218"/>
      <c r="KLC5" s="218"/>
      <c r="KLD5" s="218"/>
      <c r="KLE5" s="218"/>
      <c r="KLF5" s="218"/>
      <c r="KLG5" s="218"/>
      <c r="KLH5" s="218"/>
      <c r="KLI5" s="218"/>
      <c r="KLJ5" s="218"/>
      <c r="KLK5" s="218"/>
      <c r="KLL5" s="218"/>
      <c r="KLM5" s="218"/>
      <c r="KLN5" s="218"/>
      <c r="KLO5" s="218"/>
      <c r="KLP5" s="218"/>
      <c r="KLQ5" s="218"/>
      <c r="KLR5" s="218"/>
      <c r="KLS5" s="218"/>
      <c r="KLT5" s="218"/>
      <c r="KLU5" s="218"/>
      <c r="KLV5" s="218"/>
      <c r="KLW5" s="218"/>
      <c r="KLX5" s="218"/>
      <c r="KLY5" s="218"/>
      <c r="KLZ5" s="218"/>
      <c r="KMA5" s="218"/>
      <c r="KMB5" s="218"/>
      <c r="KMC5" s="218"/>
      <c r="KMD5" s="218"/>
      <c r="KME5" s="218"/>
      <c r="KMF5" s="218"/>
      <c r="KMG5" s="218"/>
      <c r="KMH5" s="218"/>
      <c r="KMI5" s="218"/>
      <c r="KMJ5" s="218"/>
      <c r="KMK5" s="218"/>
      <c r="KML5" s="218"/>
      <c r="KMM5" s="218"/>
      <c r="KMN5" s="218"/>
      <c r="KMO5" s="218"/>
      <c r="KMP5" s="218"/>
      <c r="KMQ5" s="218"/>
      <c r="KMR5" s="218"/>
      <c r="KMS5" s="218"/>
      <c r="KMT5" s="218"/>
      <c r="KMU5" s="218"/>
      <c r="KMV5" s="218"/>
      <c r="KMW5" s="218"/>
      <c r="KMX5" s="218"/>
      <c r="KMY5" s="218"/>
      <c r="KMZ5" s="218"/>
      <c r="KNA5" s="218"/>
      <c r="KNB5" s="218"/>
      <c r="KNC5" s="218"/>
      <c r="KND5" s="218"/>
      <c r="KNE5" s="218"/>
      <c r="KNF5" s="218"/>
      <c r="KNG5" s="218"/>
      <c r="KNH5" s="218"/>
      <c r="KNI5" s="218"/>
      <c r="KNJ5" s="218"/>
      <c r="KNK5" s="218"/>
      <c r="KNL5" s="218"/>
      <c r="KNM5" s="218"/>
      <c r="KNN5" s="218"/>
      <c r="KNO5" s="218"/>
      <c r="KNP5" s="218"/>
      <c r="KNQ5" s="218"/>
      <c r="KNR5" s="218"/>
      <c r="KNS5" s="218"/>
      <c r="KNT5" s="218"/>
      <c r="KNU5" s="218"/>
      <c r="KNV5" s="218"/>
      <c r="KNW5" s="218"/>
      <c r="KNX5" s="218"/>
      <c r="KNY5" s="218"/>
      <c r="KNZ5" s="218"/>
      <c r="KOA5" s="218"/>
      <c r="KOB5" s="218"/>
      <c r="KOC5" s="218"/>
      <c r="KOD5" s="218"/>
      <c r="KOE5" s="218"/>
      <c r="KOF5" s="218"/>
      <c r="KOG5" s="218"/>
      <c r="KOH5" s="218"/>
      <c r="KOI5" s="218"/>
      <c r="KOJ5" s="218"/>
      <c r="KOK5" s="218"/>
      <c r="KOL5" s="218"/>
      <c r="KOM5" s="218"/>
      <c r="KON5" s="218"/>
      <c r="KOO5" s="218"/>
      <c r="KOP5" s="218"/>
      <c r="KOQ5" s="218"/>
      <c r="KOR5" s="218"/>
      <c r="KOS5" s="218"/>
      <c r="KOT5" s="218"/>
      <c r="KOU5" s="218"/>
      <c r="KOV5" s="218"/>
      <c r="KOW5" s="218"/>
      <c r="KOX5" s="218"/>
      <c r="KOY5" s="218"/>
      <c r="KOZ5" s="218"/>
      <c r="KPA5" s="218"/>
      <c r="KPB5" s="218"/>
      <c r="KPC5" s="218"/>
      <c r="KPD5" s="218"/>
      <c r="KPE5" s="218"/>
      <c r="KPF5" s="218"/>
      <c r="KPG5" s="218"/>
      <c r="KPH5" s="218"/>
      <c r="KPI5" s="218"/>
      <c r="KPJ5" s="218"/>
      <c r="KPK5" s="218"/>
      <c r="KPL5" s="218"/>
      <c r="KPM5" s="218"/>
      <c r="KPN5" s="218"/>
      <c r="KPO5" s="218"/>
      <c r="KPP5" s="218"/>
      <c r="KPQ5" s="218"/>
      <c r="KPR5" s="218"/>
      <c r="KPS5" s="218"/>
      <c r="KPT5" s="218"/>
      <c r="KPU5" s="218"/>
      <c r="KPV5" s="218"/>
      <c r="KPW5" s="218"/>
      <c r="KPX5" s="218"/>
      <c r="KPY5" s="218"/>
      <c r="KPZ5" s="218"/>
      <c r="KQA5" s="218"/>
      <c r="KQB5" s="218"/>
      <c r="KQC5" s="218"/>
      <c r="KQD5" s="218"/>
      <c r="KQE5" s="218"/>
      <c r="KQF5" s="218"/>
      <c r="KQG5" s="218"/>
      <c r="KQH5" s="218"/>
      <c r="KQI5" s="218"/>
      <c r="KQJ5" s="218"/>
      <c r="KQK5" s="218"/>
      <c r="KQL5" s="218"/>
      <c r="KQM5" s="218"/>
      <c r="KQN5" s="218"/>
      <c r="KQO5" s="218"/>
      <c r="KQP5" s="218"/>
      <c r="KQQ5" s="218"/>
      <c r="KQR5" s="218"/>
      <c r="KQS5" s="218"/>
      <c r="KQT5" s="218"/>
      <c r="KQU5" s="218"/>
      <c r="KQV5" s="218"/>
      <c r="KQW5" s="218"/>
      <c r="KQX5" s="218"/>
      <c r="KQY5" s="218"/>
      <c r="KQZ5" s="218"/>
      <c r="KRA5" s="218"/>
      <c r="KRB5" s="218"/>
      <c r="KRC5" s="218"/>
      <c r="KRD5" s="218"/>
      <c r="KRE5" s="218"/>
      <c r="KRF5" s="218"/>
      <c r="KRG5" s="218"/>
      <c r="KRH5" s="218"/>
      <c r="KRI5" s="218"/>
      <c r="KRJ5" s="218"/>
      <c r="KRK5" s="218"/>
      <c r="KRL5" s="218"/>
      <c r="KRM5" s="218"/>
      <c r="KRN5" s="218"/>
      <c r="KRO5" s="218"/>
      <c r="KRP5" s="218"/>
      <c r="KRQ5" s="218"/>
      <c r="KRR5" s="218"/>
      <c r="KRS5" s="218"/>
      <c r="KRT5" s="218"/>
      <c r="KRU5" s="218"/>
      <c r="KRV5" s="218"/>
      <c r="KRW5" s="218"/>
      <c r="KRX5" s="218"/>
      <c r="KRY5" s="218"/>
      <c r="KRZ5" s="218"/>
      <c r="KSA5" s="218"/>
      <c r="KSB5" s="218"/>
      <c r="KSC5" s="218"/>
      <c r="KSD5" s="218"/>
      <c r="KSE5" s="218"/>
      <c r="KSF5" s="218"/>
      <c r="KSG5" s="218"/>
      <c r="KSH5" s="218"/>
      <c r="KSI5" s="218"/>
      <c r="KSJ5" s="218"/>
      <c r="KSK5" s="218"/>
      <c r="KSL5" s="218"/>
      <c r="KSM5" s="218"/>
      <c r="KSN5" s="218"/>
      <c r="KSO5" s="218"/>
      <c r="KSP5" s="218"/>
      <c r="KSQ5" s="218"/>
      <c r="KSR5" s="218"/>
      <c r="KSS5" s="218"/>
      <c r="KST5" s="218"/>
      <c r="KSU5" s="218"/>
      <c r="KSV5" s="218"/>
      <c r="KSW5" s="218"/>
      <c r="KSX5" s="218"/>
      <c r="KSY5" s="218"/>
      <c r="KSZ5" s="218"/>
      <c r="KTA5" s="218"/>
      <c r="KTB5" s="218"/>
      <c r="KTC5" s="218"/>
      <c r="KTD5" s="218"/>
      <c r="KTE5" s="218"/>
      <c r="KTF5" s="218"/>
      <c r="KTG5" s="218"/>
      <c r="KTH5" s="218"/>
      <c r="KTI5" s="218"/>
      <c r="KTJ5" s="218"/>
      <c r="KTK5" s="218"/>
      <c r="KTL5" s="218"/>
      <c r="KTM5" s="218"/>
      <c r="KTN5" s="218"/>
      <c r="KTO5" s="218"/>
      <c r="KTP5" s="218"/>
      <c r="KTQ5" s="218"/>
      <c r="KTR5" s="218"/>
      <c r="KTS5" s="218"/>
      <c r="KTT5" s="218"/>
      <c r="KTU5" s="218"/>
      <c r="KTV5" s="218"/>
      <c r="KTW5" s="218"/>
      <c r="KTX5" s="218"/>
      <c r="KTY5" s="218"/>
      <c r="KTZ5" s="218"/>
      <c r="KUA5" s="218"/>
      <c r="KUB5" s="218"/>
      <c r="KUC5" s="218"/>
      <c r="KUD5" s="218"/>
      <c r="KUE5" s="218"/>
      <c r="KUF5" s="218"/>
      <c r="KUG5" s="218"/>
      <c r="KUH5" s="218"/>
      <c r="KUI5" s="218"/>
      <c r="KUJ5" s="218"/>
      <c r="KUK5" s="218"/>
      <c r="KUL5" s="218"/>
      <c r="KUM5" s="218"/>
      <c r="KUN5" s="218"/>
      <c r="KUO5" s="218"/>
      <c r="KUP5" s="218"/>
      <c r="KUQ5" s="218"/>
      <c r="KUR5" s="218"/>
      <c r="KUS5" s="218"/>
      <c r="KUT5" s="218"/>
      <c r="KUU5" s="218"/>
      <c r="KUV5" s="218"/>
      <c r="KUW5" s="218"/>
      <c r="KUX5" s="218"/>
      <c r="KUY5" s="218"/>
      <c r="KUZ5" s="218"/>
      <c r="KVA5" s="218"/>
      <c r="KVB5" s="218"/>
      <c r="KVC5" s="218"/>
      <c r="KVD5" s="218"/>
      <c r="KVE5" s="218"/>
      <c r="KVF5" s="218"/>
      <c r="KVG5" s="218"/>
      <c r="KVH5" s="218"/>
      <c r="KVI5" s="218"/>
      <c r="KVJ5" s="218"/>
      <c r="KVK5" s="218"/>
      <c r="KVL5" s="218"/>
      <c r="KVM5" s="218"/>
      <c r="KVN5" s="218"/>
      <c r="KVO5" s="218"/>
      <c r="KVP5" s="218"/>
      <c r="KVQ5" s="218"/>
      <c r="KVR5" s="218"/>
      <c r="KVS5" s="218"/>
      <c r="KVT5" s="218"/>
      <c r="KVU5" s="218"/>
      <c r="KVV5" s="218"/>
      <c r="KVW5" s="218"/>
      <c r="KVX5" s="218"/>
      <c r="KVY5" s="218"/>
      <c r="KVZ5" s="218"/>
      <c r="KWA5" s="218"/>
      <c r="KWB5" s="218"/>
      <c r="KWC5" s="218"/>
      <c r="KWD5" s="218"/>
      <c r="KWE5" s="218"/>
      <c r="KWF5" s="218"/>
      <c r="KWG5" s="218"/>
      <c r="KWH5" s="218"/>
      <c r="KWI5" s="218"/>
      <c r="KWJ5" s="218"/>
      <c r="KWK5" s="218"/>
      <c r="KWL5" s="218"/>
      <c r="KWM5" s="218"/>
      <c r="KWN5" s="218"/>
      <c r="KWO5" s="218"/>
      <c r="KWP5" s="218"/>
      <c r="KWQ5" s="218"/>
      <c r="KWR5" s="218"/>
      <c r="KWS5" s="218"/>
      <c r="KWT5" s="218"/>
      <c r="KWU5" s="218"/>
      <c r="KWV5" s="218"/>
      <c r="KWW5" s="218"/>
      <c r="KWX5" s="218"/>
      <c r="KWY5" s="218"/>
      <c r="KWZ5" s="218"/>
      <c r="KXA5" s="218"/>
      <c r="KXB5" s="218"/>
      <c r="KXC5" s="218"/>
      <c r="KXD5" s="218"/>
      <c r="KXE5" s="218"/>
      <c r="KXF5" s="218"/>
      <c r="KXG5" s="218"/>
      <c r="KXH5" s="218"/>
      <c r="KXI5" s="218"/>
      <c r="KXJ5" s="218"/>
      <c r="KXK5" s="218"/>
      <c r="KXL5" s="218"/>
      <c r="KXM5" s="218"/>
      <c r="KXN5" s="218"/>
      <c r="KXO5" s="218"/>
      <c r="KXP5" s="218"/>
      <c r="KXQ5" s="218"/>
      <c r="KXR5" s="218"/>
      <c r="KXS5" s="218"/>
      <c r="KXT5" s="218"/>
      <c r="KXU5" s="218"/>
      <c r="KXV5" s="218"/>
      <c r="KXW5" s="218"/>
      <c r="KXX5" s="218"/>
      <c r="KXY5" s="218"/>
      <c r="KXZ5" s="218"/>
      <c r="KYA5" s="218"/>
      <c r="KYB5" s="218"/>
      <c r="KYC5" s="218"/>
      <c r="KYD5" s="218"/>
      <c r="KYE5" s="218"/>
      <c r="KYF5" s="218"/>
      <c r="KYG5" s="218"/>
      <c r="KYH5" s="218"/>
      <c r="KYI5" s="218"/>
      <c r="KYJ5" s="218"/>
      <c r="KYK5" s="218"/>
      <c r="KYL5" s="218"/>
      <c r="KYM5" s="218"/>
      <c r="KYN5" s="218"/>
      <c r="KYO5" s="218"/>
      <c r="KYP5" s="218"/>
      <c r="KYQ5" s="218"/>
      <c r="KYR5" s="218"/>
      <c r="KYS5" s="218"/>
      <c r="KYT5" s="218"/>
      <c r="KYU5" s="218"/>
      <c r="KYV5" s="218"/>
      <c r="KYW5" s="218"/>
      <c r="KYX5" s="218"/>
      <c r="KYY5" s="218"/>
      <c r="KYZ5" s="218"/>
      <c r="KZA5" s="218"/>
      <c r="KZB5" s="218"/>
      <c r="KZC5" s="218"/>
      <c r="KZD5" s="218"/>
      <c r="KZE5" s="218"/>
      <c r="KZF5" s="218"/>
      <c r="KZG5" s="218"/>
      <c r="KZH5" s="218"/>
      <c r="KZI5" s="218"/>
      <c r="KZJ5" s="218"/>
      <c r="KZK5" s="218"/>
      <c r="KZL5" s="218"/>
      <c r="KZM5" s="218"/>
      <c r="KZN5" s="218"/>
      <c r="KZO5" s="218"/>
      <c r="KZP5" s="218"/>
      <c r="KZQ5" s="218"/>
      <c r="KZR5" s="218"/>
      <c r="KZS5" s="218"/>
      <c r="KZT5" s="218"/>
      <c r="KZU5" s="218"/>
      <c r="KZV5" s="218"/>
      <c r="KZW5" s="218"/>
      <c r="KZX5" s="218"/>
      <c r="KZY5" s="218"/>
      <c r="KZZ5" s="218"/>
      <c r="LAA5" s="218"/>
      <c r="LAB5" s="218"/>
      <c r="LAC5" s="218"/>
      <c r="LAD5" s="218"/>
      <c r="LAE5" s="218"/>
      <c r="LAF5" s="218"/>
      <c r="LAG5" s="218"/>
      <c r="LAH5" s="218"/>
      <c r="LAI5" s="218"/>
      <c r="LAJ5" s="218"/>
      <c r="LAK5" s="218"/>
      <c r="LAL5" s="218"/>
      <c r="LAM5" s="218"/>
      <c r="LAN5" s="218"/>
      <c r="LAO5" s="218"/>
      <c r="LAP5" s="218"/>
      <c r="LAQ5" s="218"/>
      <c r="LAR5" s="218"/>
      <c r="LAS5" s="218"/>
      <c r="LAT5" s="218"/>
      <c r="LAU5" s="218"/>
      <c r="LAV5" s="218"/>
      <c r="LAW5" s="218"/>
      <c r="LAX5" s="218"/>
      <c r="LAY5" s="218"/>
      <c r="LAZ5" s="218"/>
      <c r="LBA5" s="218"/>
      <c r="LBB5" s="218"/>
      <c r="LBC5" s="218"/>
      <c r="LBD5" s="218"/>
      <c r="LBE5" s="218"/>
      <c r="LBF5" s="218"/>
      <c r="LBG5" s="218"/>
      <c r="LBH5" s="218"/>
      <c r="LBI5" s="218"/>
      <c r="LBJ5" s="218"/>
      <c r="LBK5" s="218"/>
      <c r="LBL5" s="218"/>
      <c r="LBM5" s="218"/>
      <c r="LBN5" s="218"/>
      <c r="LBO5" s="218"/>
      <c r="LBP5" s="218"/>
      <c r="LBQ5" s="218"/>
      <c r="LBR5" s="218"/>
      <c r="LBS5" s="218"/>
      <c r="LBT5" s="218"/>
      <c r="LBU5" s="218"/>
      <c r="LBV5" s="218"/>
      <c r="LBW5" s="218"/>
      <c r="LBX5" s="218"/>
      <c r="LBY5" s="218"/>
      <c r="LBZ5" s="218"/>
      <c r="LCA5" s="218"/>
      <c r="LCB5" s="218"/>
      <c r="LCC5" s="218"/>
      <c r="LCD5" s="218"/>
      <c r="LCE5" s="218"/>
      <c r="LCF5" s="218"/>
      <c r="LCG5" s="218"/>
      <c r="LCH5" s="218"/>
      <c r="LCI5" s="218"/>
      <c r="LCJ5" s="218"/>
      <c r="LCK5" s="218"/>
      <c r="LCL5" s="218"/>
      <c r="LCM5" s="218"/>
      <c r="LCN5" s="218"/>
      <c r="LCO5" s="218"/>
      <c r="LCP5" s="218"/>
      <c r="LCQ5" s="218"/>
      <c r="LCR5" s="218"/>
      <c r="LCS5" s="218"/>
      <c r="LCT5" s="218"/>
      <c r="LCU5" s="218"/>
      <c r="LCV5" s="218"/>
      <c r="LCW5" s="218"/>
      <c r="LCX5" s="218"/>
      <c r="LCY5" s="218"/>
      <c r="LCZ5" s="218"/>
      <c r="LDA5" s="218"/>
      <c r="LDB5" s="218"/>
      <c r="LDC5" s="218"/>
      <c r="LDD5" s="218"/>
      <c r="LDE5" s="218"/>
      <c r="LDF5" s="218"/>
      <c r="LDG5" s="218"/>
      <c r="LDH5" s="218"/>
      <c r="LDI5" s="218"/>
      <c r="LDJ5" s="218"/>
      <c r="LDK5" s="218"/>
      <c r="LDL5" s="218"/>
      <c r="LDM5" s="218"/>
      <c r="LDN5" s="218"/>
      <c r="LDO5" s="218"/>
      <c r="LDP5" s="218"/>
      <c r="LDQ5" s="218"/>
      <c r="LDR5" s="218"/>
      <c r="LDS5" s="218"/>
      <c r="LDT5" s="218"/>
      <c r="LDU5" s="218"/>
      <c r="LDV5" s="218"/>
      <c r="LDW5" s="218"/>
      <c r="LDX5" s="218"/>
      <c r="LDY5" s="218"/>
      <c r="LDZ5" s="218"/>
      <c r="LEA5" s="218"/>
      <c r="LEB5" s="218"/>
      <c r="LEC5" s="218"/>
      <c r="LED5" s="218"/>
      <c r="LEE5" s="218"/>
      <c r="LEF5" s="218"/>
      <c r="LEG5" s="218"/>
      <c r="LEH5" s="218"/>
      <c r="LEI5" s="218"/>
      <c r="LEJ5" s="218"/>
      <c r="LEK5" s="218"/>
      <c r="LEL5" s="218"/>
      <c r="LEM5" s="218"/>
      <c r="LEN5" s="218"/>
      <c r="LEO5" s="218"/>
      <c r="LEP5" s="218"/>
      <c r="LEQ5" s="218"/>
      <c r="LER5" s="218"/>
      <c r="LES5" s="218"/>
      <c r="LET5" s="218"/>
      <c r="LEU5" s="218"/>
      <c r="LEV5" s="218"/>
      <c r="LEW5" s="218"/>
      <c r="LEX5" s="218"/>
      <c r="LEY5" s="218"/>
      <c r="LEZ5" s="218"/>
      <c r="LFA5" s="218"/>
      <c r="LFB5" s="218"/>
      <c r="LFC5" s="218"/>
      <c r="LFD5" s="218"/>
      <c r="LFE5" s="218"/>
      <c r="LFF5" s="218"/>
      <c r="LFG5" s="218"/>
      <c r="LFH5" s="218"/>
      <c r="LFI5" s="218"/>
      <c r="LFJ5" s="218"/>
      <c r="LFK5" s="218"/>
      <c r="LFL5" s="218"/>
      <c r="LFM5" s="218"/>
      <c r="LFN5" s="218"/>
      <c r="LFO5" s="218"/>
      <c r="LFP5" s="218"/>
      <c r="LFQ5" s="218"/>
      <c r="LFR5" s="218"/>
      <c r="LFS5" s="218"/>
      <c r="LFT5" s="218"/>
      <c r="LFU5" s="218"/>
      <c r="LFV5" s="218"/>
      <c r="LFW5" s="218"/>
      <c r="LFX5" s="218"/>
      <c r="LFY5" s="218"/>
      <c r="LFZ5" s="218"/>
      <c r="LGA5" s="218"/>
      <c r="LGB5" s="218"/>
      <c r="LGC5" s="218"/>
      <c r="LGD5" s="218"/>
      <c r="LGE5" s="218"/>
      <c r="LGF5" s="218"/>
      <c r="LGG5" s="218"/>
      <c r="LGH5" s="218"/>
      <c r="LGI5" s="218"/>
      <c r="LGJ5" s="218"/>
      <c r="LGK5" s="218"/>
      <c r="LGL5" s="218"/>
      <c r="LGM5" s="218"/>
      <c r="LGN5" s="218"/>
      <c r="LGO5" s="218"/>
      <c r="LGP5" s="218"/>
      <c r="LGQ5" s="218"/>
      <c r="LGR5" s="218"/>
      <c r="LGS5" s="218"/>
      <c r="LGT5" s="218"/>
      <c r="LGU5" s="218"/>
      <c r="LGV5" s="218"/>
      <c r="LGW5" s="218"/>
      <c r="LGX5" s="218"/>
      <c r="LGY5" s="218"/>
      <c r="LGZ5" s="218"/>
      <c r="LHA5" s="218"/>
      <c r="LHB5" s="218"/>
      <c r="LHC5" s="218"/>
      <c r="LHD5" s="218"/>
      <c r="LHE5" s="218"/>
      <c r="LHF5" s="218"/>
      <c r="LHG5" s="218"/>
      <c r="LHH5" s="218"/>
      <c r="LHI5" s="218"/>
      <c r="LHJ5" s="218"/>
      <c r="LHK5" s="218"/>
      <c r="LHL5" s="218"/>
      <c r="LHM5" s="218"/>
      <c r="LHN5" s="218"/>
      <c r="LHO5" s="218"/>
      <c r="LHP5" s="218"/>
      <c r="LHQ5" s="218"/>
      <c r="LHR5" s="218"/>
      <c r="LHS5" s="218"/>
      <c r="LHT5" s="218"/>
      <c r="LHU5" s="218"/>
      <c r="LHV5" s="218"/>
      <c r="LHW5" s="218"/>
      <c r="LHX5" s="218"/>
      <c r="LHY5" s="218"/>
      <c r="LHZ5" s="218"/>
      <c r="LIA5" s="218"/>
      <c r="LIB5" s="218"/>
      <c r="LIC5" s="218"/>
      <c r="LID5" s="218"/>
      <c r="LIE5" s="218"/>
      <c r="LIF5" s="218"/>
      <c r="LIG5" s="218"/>
      <c r="LIH5" s="218"/>
      <c r="LII5" s="218"/>
      <c r="LIJ5" s="218"/>
      <c r="LIK5" s="218"/>
      <c r="LIL5" s="218"/>
      <c r="LIM5" s="218"/>
      <c r="LIN5" s="218"/>
      <c r="LIO5" s="218"/>
      <c r="LIP5" s="218"/>
      <c r="LIQ5" s="218"/>
      <c r="LIR5" s="218"/>
      <c r="LIS5" s="218"/>
      <c r="LIT5" s="218"/>
      <c r="LIU5" s="218"/>
      <c r="LIV5" s="218"/>
      <c r="LIW5" s="218"/>
      <c r="LIX5" s="218"/>
      <c r="LIY5" s="218"/>
      <c r="LIZ5" s="218"/>
      <c r="LJA5" s="218"/>
      <c r="LJB5" s="218"/>
      <c r="LJC5" s="218"/>
      <c r="LJD5" s="218"/>
      <c r="LJE5" s="218"/>
      <c r="LJF5" s="218"/>
      <c r="LJG5" s="218"/>
      <c r="LJH5" s="218"/>
      <c r="LJI5" s="218"/>
      <c r="LJJ5" s="218"/>
      <c r="LJK5" s="218"/>
      <c r="LJL5" s="218"/>
      <c r="LJM5" s="218"/>
      <c r="LJN5" s="218"/>
      <c r="LJO5" s="218"/>
      <c r="LJP5" s="218"/>
      <c r="LJQ5" s="218"/>
      <c r="LJR5" s="218"/>
      <c r="LJS5" s="218"/>
      <c r="LJT5" s="218"/>
      <c r="LJU5" s="218"/>
      <c r="LJV5" s="218"/>
      <c r="LJW5" s="218"/>
      <c r="LJX5" s="218"/>
      <c r="LJY5" s="218"/>
      <c r="LJZ5" s="218"/>
      <c r="LKA5" s="218"/>
      <c r="LKB5" s="218"/>
      <c r="LKC5" s="218"/>
      <c r="LKD5" s="218"/>
      <c r="LKE5" s="218"/>
      <c r="LKF5" s="218"/>
      <c r="LKG5" s="218"/>
      <c r="LKH5" s="218"/>
      <c r="LKI5" s="218"/>
      <c r="LKJ5" s="218"/>
      <c r="LKK5" s="218"/>
      <c r="LKL5" s="218"/>
      <c r="LKM5" s="218"/>
      <c r="LKN5" s="218"/>
      <c r="LKO5" s="218"/>
      <c r="LKP5" s="218"/>
      <c r="LKQ5" s="218"/>
      <c r="LKR5" s="218"/>
      <c r="LKS5" s="218"/>
      <c r="LKT5" s="218"/>
      <c r="LKU5" s="218"/>
      <c r="LKV5" s="218"/>
      <c r="LKW5" s="218"/>
      <c r="LKX5" s="218"/>
      <c r="LKY5" s="218"/>
      <c r="LKZ5" s="218"/>
      <c r="LLA5" s="218"/>
      <c r="LLB5" s="218"/>
      <c r="LLC5" s="218"/>
      <c r="LLD5" s="218"/>
      <c r="LLE5" s="218"/>
      <c r="LLF5" s="218"/>
      <c r="LLG5" s="218"/>
      <c r="LLH5" s="218"/>
      <c r="LLI5" s="218"/>
      <c r="LLJ5" s="218"/>
      <c r="LLK5" s="218"/>
      <c r="LLL5" s="218"/>
      <c r="LLM5" s="218"/>
      <c r="LLN5" s="218"/>
      <c r="LLO5" s="218"/>
      <c r="LLP5" s="218"/>
      <c r="LLQ5" s="218"/>
      <c r="LLR5" s="218"/>
      <c r="LLS5" s="218"/>
      <c r="LLT5" s="218"/>
      <c r="LLU5" s="218"/>
      <c r="LLV5" s="218"/>
      <c r="LLW5" s="218"/>
      <c r="LLX5" s="218"/>
      <c r="LLY5" s="218"/>
      <c r="LLZ5" s="218"/>
      <c r="LMA5" s="218"/>
      <c r="LMB5" s="218"/>
      <c r="LMC5" s="218"/>
      <c r="LMD5" s="218"/>
      <c r="LME5" s="218"/>
      <c r="LMF5" s="218"/>
      <c r="LMG5" s="218"/>
      <c r="LMH5" s="218"/>
      <c r="LMI5" s="218"/>
      <c r="LMJ5" s="218"/>
      <c r="LMK5" s="218"/>
      <c r="LML5" s="218"/>
      <c r="LMM5" s="218"/>
      <c r="LMN5" s="218"/>
      <c r="LMO5" s="218"/>
      <c r="LMP5" s="218"/>
      <c r="LMQ5" s="218"/>
      <c r="LMR5" s="218"/>
      <c r="LMS5" s="218"/>
      <c r="LMT5" s="218"/>
      <c r="LMU5" s="218"/>
      <c r="LMV5" s="218"/>
      <c r="LMW5" s="218"/>
      <c r="LMX5" s="218"/>
      <c r="LMY5" s="218"/>
      <c r="LMZ5" s="218"/>
      <c r="LNA5" s="218"/>
      <c r="LNB5" s="218"/>
      <c r="LNC5" s="218"/>
      <c r="LND5" s="218"/>
      <c r="LNE5" s="218"/>
      <c r="LNF5" s="218"/>
      <c r="LNG5" s="218"/>
      <c r="LNH5" s="218"/>
      <c r="LNI5" s="218"/>
      <c r="LNJ5" s="218"/>
      <c r="LNK5" s="218"/>
      <c r="LNL5" s="218"/>
      <c r="LNM5" s="218"/>
      <c r="LNN5" s="218"/>
      <c r="LNO5" s="218"/>
      <c r="LNP5" s="218"/>
      <c r="LNQ5" s="218"/>
      <c r="LNR5" s="218"/>
      <c r="LNS5" s="218"/>
      <c r="LNT5" s="218"/>
      <c r="LNU5" s="218"/>
      <c r="LNV5" s="218"/>
      <c r="LNW5" s="218"/>
      <c r="LNX5" s="218"/>
      <c r="LNY5" s="218"/>
      <c r="LNZ5" s="218"/>
      <c r="LOA5" s="218"/>
      <c r="LOB5" s="218"/>
      <c r="LOC5" s="218"/>
      <c r="LOD5" s="218"/>
      <c r="LOE5" s="218"/>
      <c r="LOF5" s="218"/>
      <c r="LOG5" s="218"/>
      <c r="LOH5" s="218"/>
      <c r="LOI5" s="218"/>
      <c r="LOJ5" s="218"/>
      <c r="LOK5" s="218"/>
      <c r="LOL5" s="218"/>
      <c r="LOM5" s="218"/>
      <c r="LON5" s="218"/>
      <c r="LOO5" s="218"/>
      <c r="LOP5" s="218"/>
      <c r="LOQ5" s="218"/>
      <c r="LOR5" s="218"/>
      <c r="LOS5" s="218"/>
      <c r="LOT5" s="218"/>
      <c r="LOU5" s="218"/>
      <c r="LOV5" s="218"/>
      <c r="LOW5" s="218"/>
      <c r="LOX5" s="218"/>
      <c r="LOY5" s="218"/>
      <c r="LOZ5" s="218"/>
      <c r="LPA5" s="218"/>
      <c r="LPB5" s="218"/>
      <c r="LPC5" s="218"/>
      <c r="LPD5" s="218"/>
      <c r="LPE5" s="218"/>
      <c r="LPF5" s="218"/>
      <c r="LPG5" s="218"/>
      <c r="LPH5" s="218"/>
      <c r="LPI5" s="218"/>
      <c r="LPJ5" s="218"/>
      <c r="LPK5" s="218"/>
      <c r="LPL5" s="218"/>
      <c r="LPM5" s="218"/>
      <c r="LPN5" s="218"/>
      <c r="LPO5" s="218"/>
      <c r="LPP5" s="218"/>
      <c r="LPQ5" s="218"/>
      <c r="LPR5" s="218"/>
      <c r="LPS5" s="218"/>
      <c r="LPT5" s="218"/>
      <c r="LPU5" s="218"/>
      <c r="LPV5" s="218"/>
      <c r="LPW5" s="218"/>
      <c r="LPX5" s="218"/>
      <c r="LPY5" s="218"/>
      <c r="LPZ5" s="218"/>
      <c r="LQA5" s="218"/>
      <c r="LQB5" s="218"/>
      <c r="LQC5" s="218"/>
      <c r="LQD5" s="218"/>
      <c r="LQE5" s="218"/>
      <c r="LQF5" s="218"/>
      <c r="LQG5" s="218"/>
      <c r="LQH5" s="218"/>
      <c r="LQI5" s="218"/>
      <c r="LQJ5" s="218"/>
      <c r="LQK5" s="218"/>
      <c r="LQL5" s="218"/>
      <c r="LQM5" s="218"/>
      <c r="LQN5" s="218"/>
      <c r="LQO5" s="218"/>
      <c r="LQP5" s="218"/>
      <c r="LQQ5" s="218"/>
      <c r="LQR5" s="218"/>
      <c r="LQS5" s="218"/>
      <c r="LQT5" s="218"/>
      <c r="LQU5" s="218"/>
      <c r="LQV5" s="218"/>
      <c r="LQW5" s="218"/>
      <c r="LQX5" s="218"/>
      <c r="LQY5" s="218"/>
      <c r="LQZ5" s="218"/>
      <c r="LRA5" s="218"/>
      <c r="LRB5" s="218"/>
      <c r="LRC5" s="218"/>
      <c r="LRD5" s="218"/>
      <c r="LRE5" s="218"/>
      <c r="LRF5" s="218"/>
      <c r="LRG5" s="218"/>
      <c r="LRH5" s="218"/>
      <c r="LRI5" s="218"/>
      <c r="LRJ5" s="218"/>
      <c r="LRK5" s="218"/>
      <c r="LRL5" s="218"/>
      <c r="LRM5" s="218"/>
      <c r="LRN5" s="218"/>
      <c r="LRO5" s="218"/>
      <c r="LRP5" s="218"/>
      <c r="LRQ5" s="218"/>
      <c r="LRR5" s="218"/>
      <c r="LRS5" s="218"/>
      <c r="LRT5" s="218"/>
      <c r="LRU5" s="218"/>
      <c r="LRV5" s="218"/>
      <c r="LRW5" s="218"/>
      <c r="LRX5" s="218"/>
      <c r="LRY5" s="218"/>
      <c r="LRZ5" s="218"/>
      <c r="LSA5" s="218"/>
      <c r="LSB5" s="218"/>
      <c r="LSC5" s="218"/>
      <c r="LSD5" s="218"/>
      <c r="LSE5" s="218"/>
      <c r="LSF5" s="218"/>
      <c r="LSG5" s="218"/>
      <c r="LSH5" s="218"/>
      <c r="LSI5" s="218"/>
      <c r="LSJ5" s="218"/>
      <c r="LSK5" s="218"/>
      <c r="LSL5" s="218"/>
      <c r="LSM5" s="218"/>
      <c r="LSN5" s="218"/>
      <c r="LSO5" s="218"/>
      <c r="LSP5" s="218"/>
      <c r="LSQ5" s="218"/>
      <c r="LSR5" s="218"/>
      <c r="LSS5" s="218"/>
      <c r="LST5" s="218"/>
      <c r="LSU5" s="218"/>
      <c r="LSV5" s="218"/>
      <c r="LSW5" s="218"/>
      <c r="LSX5" s="218"/>
      <c r="LSY5" s="218"/>
      <c r="LSZ5" s="218"/>
      <c r="LTA5" s="218"/>
      <c r="LTB5" s="218"/>
      <c r="LTC5" s="218"/>
      <c r="LTD5" s="218"/>
      <c r="LTE5" s="218"/>
      <c r="LTF5" s="218"/>
      <c r="LTG5" s="218"/>
      <c r="LTH5" s="218"/>
      <c r="LTI5" s="218"/>
      <c r="LTJ5" s="218"/>
      <c r="LTK5" s="218"/>
      <c r="LTL5" s="218"/>
      <c r="LTM5" s="218"/>
      <c r="LTN5" s="218"/>
      <c r="LTO5" s="218"/>
      <c r="LTP5" s="218"/>
      <c r="LTQ5" s="218"/>
      <c r="LTR5" s="218"/>
      <c r="LTS5" s="218"/>
      <c r="LTT5" s="218"/>
      <c r="LTU5" s="218"/>
      <c r="LTV5" s="218"/>
      <c r="LTW5" s="218"/>
      <c r="LTX5" s="218"/>
      <c r="LTY5" s="218"/>
      <c r="LTZ5" s="218"/>
      <c r="LUA5" s="218"/>
      <c r="LUB5" s="218"/>
      <c r="LUC5" s="218"/>
      <c r="LUD5" s="218"/>
      <c r="LUE5" s="218"/>
      <c r="LUF5" s="218"/>
      <c r="LUG5" s="218"/>
      <c r="LUH5" s="218"/>
      <c r="LUI5" s="218"/>
      <c r="LUJ5" s="218"/>
      <c r="LUK5" s="218"/>
      <c r="LUL5" s="218"/>
      <c r="LUM5" s="218"/>
      <c r="LUN5" s="218"/>
      <c r="LUO5" s="218"/>
      <c r="LUP5" s="218"/>
      <c r="LUQ5" s="218"/>
      <c r="LUR5" s="218"/>
      <c r="LUS5" s="218"/>
      <c r="LUT5" s="218"/>
      <c r="LUU5" s="218"/>
      <c r="LUV5" s="218"/>
      <c r="LUW5" s="218"/>
      <c r="LUX5" s="218"/>
      <c r="LUY5" s="218"/>
      <c r="LUZ5" s="218"/>
      <c r="LVA5" s="218"/>
      <c r="LVB5" s="218"/>
      <c r="LVC5" s="218"/>
      <c r="LVD5" s="218"/>
      <c r="LVE5" s="218"/>
      <c r="LVF5" s="218"/>
      <c r="LVG5" s="218"/>
      <c r="LVH5" s="218"/>
      <c r="LVI5" s="218"/>
      <c r="LVJ5" s="218"/>
      <c r="LVK5" s="218"/>
      <c r="LVL5" s="218"/>
      <c r="LVM5" s="218"/>
      <c r="LVN5" s="218"/>
      <c r="LVO5" s="218"/>
      <c r="LVP5" s="218"/>
      <c r="LVQ5" s="218"/>
      <c r="LVR5" s="218"/>
      <c r="LVS5" s="218"/>
      <c r="LVT5" s="218"/>
      <c r="LVU5" s="218"/>
      <c r="LVV5" s="218"/>
      <c r="LVW5" s="218"/>
      <c r="LVX5" s="218"/>
      <c r="LVY5" s="218"/>
      <c r="LVZ5" s="218"/>
      <c r="LWA5" s="218"/>
      <c r="LWB5" s="218"/>
      <c r="LWC5" s="218"/>
      <c r="LWD5" s="218"/>
      <c r="LWE5" s="218"/>
      <c r="LWF5" s="218"/>
      <c r="LWG5" s="218"/>
      <c r="LWH5" s="218"/>
      <c r="LWI5" s="218"/>
      <c r="LWJ5" s="218"/>
      <c r="LWK5" s="218"/>
      <c r="LWL5" s="218"/>
      <c r="LWM5" s="218"/>
      <c r="LWN5" s="218"/>
      <c r="LWO5" s="218"/>
      <c r="LWP5" s="218"/>
      <c r="LWQ5" s="218"/>
      <c r="LWR5" s="218"/>
      <c r="LWS5" s="218"/>
      <c r="LWT5" s="218"/>
      <c r="LWU5" s="218"/>
      <c r="LWV5" s="218"/>
      <c r="LWW5" s="218"/>
      <c r="LWX5" s="218"/>
      <c r="LWY5" s="218"/>
      <c r="LWZ5" s="218"/>
      <c r="LXA5" s="218"/>
      <c r="LXB5" s="218"/>
      <c r="LXC5" s="218"/>
      <c r="LXD5" s="218"/>
      <c r="LXE5" s="218"/>
      <c r="LXF5" s="218"/>
      <c r="LXG5" s="218"/>
      <c r="LXH5" s="218"/>
      <c r="LXI5" s="218"/>
      <c r="LXJ5" s="218"/>
      <c r="LXK5" s="218"/>
      <c r="LXL5" s="218"/>
      <c r="LXM5" s="218"/>
      <c r="LXN5" s="218"/>
      <c r="LXO5" s="218"/>
      <c r="LXP5" s="218"/>
      <c r="LXQ5" s="218"/>
      <c r="LXR5" s="218"/>
      <c r="LXS5" s="218"/>
      <c r="LXT5" s="218"/>
      <c r="LXU5" s="218"/>
      <c r="LXV5" s="218"/>
      <c r="LXW5" s="218"/>
      <c r="LXX5" s="218"/>
      <c r="LXY5" s="218"/>
      <c r="LXZ5" s="218"/>
      <c r="LYA5" s="218"/>
      <c r="LYB5" s="218"/>
      <c r="LYC5" s="218"/>
      <c r="LYD5" s="218"/>
      <c r="LYE5" s="218"/>
      <c r="LYF5" s="218"/>
      <c r="LYG5" s="218"/>
      <c r="LYH5" s="218"/>
      <c r="LYI5" s="218"/>
      <c r="LYJ5" s="218"/>
      <c r="LYK5" s="218"/>
      <c r="LYL5" s="218"/>
      <c r="LYM5" s="218"/>
      <c r="LYN5" s="218"/>
      <c r="LYO5" s="218"/>
      <c r="LYP5" s="218"/>
      <c r="LYQ5" s="218"/>
      <c r="LYR5" s="218"/>
      <c r="LYS5" s="218"/>
      <c r="LYT5" s="218"/>
      <c r="LYU5" s="218"/>
      <c r="LYV5" s="218"/>
      <c r="LYW5" s="218"/>
      <c r="LYX5" s="218"/>
      <c r="LYY5" s="218"/>
      <c r="LYZ5" s="218"/>
      <c r="LZA5" s="218"/>
      <c r="LZB5" s="218"/>
      <c r="LZC5" s="218"/>
      <c r="LZD5" s="218"/>
      <c r="LZE5" s="218"/>
      <c r="LZF5" s="218"/>
      <c r="LZG5" s="218"/>
      <c r="LZH5" s="218"/>
      <c r="LZI5" s="218"/>
      <c r="LZJ5" s="218"/>
      <c r="LZK5" s="218"/>
      <c r="LZL5" s="218"/>
      <c r="LZM5" s="218"/>
      <c r="LZN5" s="218"/>
      <c r="LZO5" s="218"/>
      <c r="LZP5" s="218"/>
      <c r="LZQ5" s="218"/>
      <c r="LZR5" s="218"/>
      <c r="LZS5" s="218"/>
      <c r="LZT5" s="218"/>
      <c r="LZU5" s="218"/>
      <c r="LZV5" s="218"/>
      <c r="LZW5" s="218"/>
      <c r="LZX5" s="218"/>
      <c r="LZY5" s="218"/>
      <c r="LZZ5" s="218"/>
      <c r="MAA5" s="218"/>
      <c r="MAB5" s="218"/>
      <c r="MAC5" s="218"/>
      <c r="MAD5" s="218"/>
      <c r="MAE5" s="218"/>
      <c r="MAF5" s="218"/>
      <c r="MAG5" s="218"/>
      <c r="MAH5" s="218"/>
      <c r="MAI5" s="218"/>
      <c r="MAJ5" s="218"/>
      <c r="MAK5" s="218"/>
      <c r="MAL5" s="218"/>
      <c r="MAM5" s="218"/>
      <c r="MAN5" s="218"/>
      <c r="MAO5" s="218"/>
      <c r="MAP5" s="218"/>
      <c r="MAQ5" s="218"/>
      <c r="MAR5" s="218"/>
      <c r="MAS5" s="218"/>
      <c r="MAT5" s="218"/>
      <c r="MAU5" s="218"/>
      <c r="MAV5" s="218"/>
      <c r="MAW5" s="218"/>
      <c r="MAX5" s="218"/>
      <c r="MAY5" s="218"/>
      <c r="MAZ5" s="218"/>
      <c r="MBA5" s="218"/>
      <c r="MBB5" s="218"/>
      <c r="MBC5" s="218"/>
      <c r="MBD5" s="218"/>
      <c r="MBE5" s="218"/>
      <c r="MBF5" s="218"/>
      <c r="MBG5" s="218"/>
      <c r="MBH5" s="218"/>
      <c r="MBI5" s="218"/>
      <c r="MBJ5" s="218"/>
      <c r="MBK5" s="218"/>
      <c r="MBL5" s="218"/>
      <c r="MBM5" s="218"/>
      <c r="MBN5" s="218"/>
      <c r="MBO5" s="218"/>
      <c r="MBP5" s="218"/>
      <c r="MBQ5" s="218"/>
      <c r="MBR5" s="218"/>
      <c r="MBS5" s="218"/>
      <c r="MBT5" s="218"/>
      <c r="MBU5" s="218"/>
      <c r="MBV5" s="218"/>
      <c r="MBW5" s="218"/>
      <c r="MBX5" s="218"/>
      <c r="MBY5" s="218"/>
      <c r="MBZ5" s="218"/>
      <c r="MCA5" s="218"/>
      <c r="MCB5" s="218"/>
      <c r="MCC5" s="218"/>
      <c r="MCD5" s="218"/>
      <c r="MCE5" s="218"/>
      <c r="MCF5" s="218"/>
      <c r="MCG5" s="218"/>
      <c r="MCH5" s="218"/>
      <c r="MCI5" s="218"/>
      <c r="MCJ5" s="218"/>
      <c r="MCK5" s="218"/>
      <c r="MCL5" s="218"/>
      <c r="MCM5" s="218"/>
      <c r="MCN5" s="218"/>
      <c r="MCO5" s="218"/>
      <c r="MCP5" s="218"/>
      <c r="MCQ5" s="218"/>
      <c r="MCR5" s="218"/>
      <c r="MCS5" s="218"/>
      <c r="MCT5" s="218"/>
      <c r="MCU5" s="218"/>
      <c r="MCV5" s="218"/>
      <c r="MCW5" s="218"/>
      <c r="MCX5" s="218"/>
      <c r="MCY5" s="218"/>
      <c r="MCZ5" s="218"/>
      <c r="MDA5" s="218"/>
      <c r="MDB5" s="218"/>
      <c r="MDC5" s="218"/>
      <c r="MDD5" s="218"/>
      <c r="MDE5" s="218"/>
      <c r="MDF5" s="218"/>
      <c r="MDG5" s="218"/>
      <c r="MDH5" s="218"/>
      <c r="MDI5" s="218"/>
      <c r="MDJ5" s="218"/>
      <c r="MDK5" s="218"/>
      <c r="MDL5" s="218"/>
      <c r="MDM5" s="218"/>
      <c r="MDN5" s="218"/>
      <c r="MDO5" s="218"/>
      <c r="MDP5" s="218"/>
      <c r="MDQ5" s="218"/>
      <c r="MDR5" s="218"/>
      <c r="MDS5" s="218"/>
      <c r="MDT5" s="218"/>
      <c r="MDU5" s="218"/>
      <c r="MDV5" s="218"/>
      <c r="MDW5" s="218"/>
      <c r="MDX5" s="218"/>
      <c r="MDY5" s="218"/>
      <c r="MDZ5" s="218"/>
      <c r="MEA5" s="218"/>
      <c r="MEB5" s="218"/>
      <c r="MEC5" s="218"/>
      <c r="MED5" s="218"/>
      <c r="MEE5" s="218"/>
      <c r="MEF5" s="218"/>
      <c r="MEG5" s="218"/>
      <c r="MEH5" s="218"/>
      <c r="MEI5" s="218"/>
      <c r="MEJ5" s="218"/>
      <c r="MEK5" s="218"/>
      <c r="MEL5" s="218"/>
      <c r="MEM5" s="218"/>
      <c r="MEN5" s="218"/>
      <c r="MEO5" s="218"/>
      <c r="MEP5" s="218"/>
      <c r="MEQ5" s="218"/>
      <c r="MER5" s="218"/>
      <c r="MES5" s="218"/>
      <c r="MET5" s="218"/>
      <c r="MEU5" s="218"/>
      <c r="MEV5" s="218"/>
      <c r="MEW5" s="218"/>
      <c r="MEX5" s="218"/>
      <c r="MEY5" s="218"/>
      <c r="MEZ5" s="218"/>
      <c r="MFA5" s="218"/>
      <c r="MFB5" s="218"/>
      <c r="MFC5" s="218"/>
      <c r="MFD5" s="218"/>
      <c r="MFE5" s="218"/>
      <c r="MFF5" s="218"/>
      <c r="MFG5" s="218"/>
      <c r="MFH5" s="218"/>
      <c r="MFI5" s="218"/>
      <c r="MFJ5" s="218"/>
      <c r="MFK5" s="218"/>
      <c r="MFL5" s="218"/>
      <c r="MFM5" s="218"/>
      <c r="MFN5" s="218"/>
      <c r="MFO5" s="218"/>
      <c r="MFP5" s="218"/>
      <c r="MFQ5" s="218"/>
      <c r="MFR5" s="218"/>
      <c r="MFS5" s="218"/>
      <c r="MFT5" s="218"/>
      <c r="MFU5" s="218"/>
      <c r="MFV5" s="218"/>
      <c r="MFW5" s="218"/>
      <c r="MFX5" s="218"/>
      <c r="MFY5" s="218"/>
      <c r="MFZ5" s="218"/>
      <c r="MGA5" s="218"/>
      <c r="MGB5" s="218"/>
      <c r="MGC5" s="218"/>
      <c r="MGD5" s="218"/>
      <c r="MGE5" s="218"/>
      <c r="MGF5" s="218"/>
      <c r="MGG5" s="218"/>
      <c r="MGH5" s="218"/>
      <c r="MGI5" s="218"/>
      <c r="MGJ5" s="218"/>
      <c r="MGK5" s="218"/>
      <c r="MGL5" s="218"/>
      <c r="MGM5" s="218"/>
      <c r="MGN5" s="218"/>
      <c r="MGO5" s="218"/>
      <c r="MGP5" s="218"/>
      <c r="MGQ5" s="218"/>
      <c r="MGR5" s="218"/>
      <c r="MGS5" s="218"/>
      <c r="MGT5" s="218"/>
      <c r="MGU5" s="218"/>
      <c r="MGV5" s="218"/>
      <c r="MGW5" s="218"/>
      <c r="MGX5" s="218"/>
      <c r="MGY5" s="218"/>
      <c r="MGZ5" s="218"/>
      <c r="MHA5" s="218"/>
      <c r="MHB5" s="218"/>
      <c r="MHC5" s="218"/>
      <c r="MHD5" s="218"/>
      <c r="MHE5" s="218"/>
      <c r="MHF5" s="218"/>
      <c r="MHG5" s="218"/>
      <c r="MHH5" s="218"/>
      <c r="MHI5" s="218"/>
      <c r="MHJ5" s="218"/>
      <c r="MHK5" s="218"/>
      <c r="MHL5" s="218"/>
      <c r="MHM5" s="218"/>
      <c r="MHN5" s="218"/>
      <c r="MHO5" s="218"/>
      <c r="MHP5" s="218"/>
      <c r="MHQ5" s="218"/>
      <c r="MHR5" s="218"/>
      <c r="MHS5" s="218"/>
      <c r="MHT5" s="218"/>
      <c r="MHU5" s="218"/>
      <c r="MHV5" s="218"/>
      <c r="MHW5" s="218"/>
      <c r="MHX5" s="218"/>
      <c r="MHY5" s="218"/>
      <c r="MHZ5" s="218"/>
      <c r="MIA5" s="218"/>
      <c r="MIB5" s="218"/>
      <c r="MIC5" s="218"/>
      <c r="MID5" s="218"/>
      <c r="MIE5" s="218"/>
      <c r="MIF5" s="218"/>
      <c r="MIG5" s="218"/>
      <c r="MIH5" s="218"/>
      <c r="MII5" s="218"/>
      <c r="MIJ5" s="218"/>
      <c r="MIK5" s="218"/>
      <c r="MIL5" s="218"/>
      <c r="MIM5" s="218"/>
      <c r="MIN5" s="218"/>
      <c r="MIO5" s="218"/>
      <c r="MIP5" s="218"/>
      <c r="MIQ5" s="218"/>
      <c r="MIR5" s="218"/>
      <c r="MIS5" s="218"/>
      <c r="MIT5" s="218"/>
      <c r="MIU5" s="218"/>
      <c r="MIV5" s="218"/>
      <c r="MIW5" s="218"/>
      <c r="MIX5" s="218"/>
      <c r="MIY5" s="218"/>
      <c r="MIZ5" s="218"/>
      <c r="MJA5" s="218"/>
      <c r="MJB5" s="218"/>
      <c r="MJC5" s="218"/>
      <c r="MJD5" s="218"/>
      <c r="MJE5" s="218"/>
      <c r="MJF5" s="218"/>
      <c r="MJG5" s="218"/>
      <c r="MJH5" s="218"/>
      <c r="MJI5" s="218"/>
      <c r="MJJ5" s="218"/>
      <c r="MJK5" s="218"/>
      <c r="MJL5" s="218"/>
      <c r="MJM5" s="218"/>
      <c r="MJN5" s="218"/>
      <c r="MJO5" s="218"/>
      <c r="MJP5" s="218"/>
      <c r="MJQ5" s="218"/>
      <c r="MJR5" s="218"/>
      <c r="MJS5" s="218"/>
      <c r="MJT5" s="218"/>
      <c r="MJU5" s="218"/>
      <c r="MJV5" s="218"/>
      <c r="MJW5" s="218"/>
      <c r="MJX5" s="218"/>
      <c r="MJY5" s="218"/>
      <c r="MJZ5" s="218"/>
      <c r="MKA5" s="218"/>
      <c r="MKB5" s="218"/>
      <c r="MKC5" s="218"/>
      <c r="MKD5" s="218"/>
      <c r="MKE5" s="218"/>
      <c r="MKF5" s="218"/>
      <c r="MKG5" s="218"/>
      <c r="MKH5" s="218"/>
      <c r="MKI5" s="218"/>
      <c r="MKJ5" s="218"/>
      <c r="MKK5" s="218"/>
      <c r="MKL5" s="218"/>
      <c r="MKM5" s="218"/>
      <c r="MKN5" s="218"/>
      <c r="MKO5" s="218"/>
      <c r="MKP5" s="218"/>
      <c r="MKQ5" s="218"/>
      <c r="MKR5" s="218"/>
      <c r="MKS5" s="218"/>
      <c r="MKT5" s="218"/>
      <c r="MKU5" s="218"/>
      <c r="MKV5" s="218"/>
      <c r="MKW5" s="218"/>
      <c r="MKX5" s="218"/>
      <c r="MKY5" s="218"/>
      <c r="MKZ5" s="218"/>
      <c r="MLA5" s="218"/>
      <c r="MLB5" s="218"/>
      <c r="MLC5" s="218"/>
      <c r="MLD5" s="218"/>
      <c r="MLE5" s="218"/>
      <c r="MLF5" s="218"/>
      <c r="MLG5" s="218"/>
      <c r="MLH5" s="218"/>
      <c r="MLI5" s="218"/>
      <c r="MLJ5" s="218"/>
      <c r="MLK5" s="218"/>
      <c r="MLL5" s="218"/>
      <c r="MLM5" s="218"/>
      <c r="MLN5" s="218"/>
      <c r="MLO5" s="218"/>
      <c r="MLP5" s="218"/>
      <c r="MLQ5" s="218"/>
      <c r="MLR5" s="218"/>
      <c r="MLS5" s="218"/>
      <c r="MLT5" s="218"/>
      <c r="MLU5" s="218"/>
      <c r="MLV5" s="218"/>
      <c r="MLW5" s="218"/>
      <c r="MLX5" s="218"/>
      <c r="MLY5" s="218"/>
      <c r="MLZ5" s="218"/>
      <c r="MMA5" s="218"/>
      <c r="MMB5" s="218"/>
      <c r="MMC5" s="218"/>
      <c r="MMD5" s="218"/>
      <c r="MME5" s="218"/>
      <c r="MMF5" s="218"/>
      <c r="MMG5" s="218"/>
      <c r="MMH5" s="218"/>
      <c r="MMI5" s="218"/>
      <c r="MMJ5" s="218"/>
      <c r="MMK5" s="218"/>
      <c r="MML5" s="218"/>
      <c r="MMM5" s="218"/>
      <c r="MMN5" s="218"/>
      <c r="MMO5" s="218"/>
      <c r="MMP5" s="218"/>
      <c r="MMQ5" s="218"/>
      <c r="MMR5" s="218"/>
      <c r="MMS5" s="218"/>
      <c r="MMT5" s="218"/>
      <c r="MMU5" s="218"/>
      <c r="MMV5" s="218"/>
      <c r="MMW5" s="218"/>
      <c r="MMX5" s="218"/>
      <c r="MMY5" s="218"/>
      <c r="MMZ5" s="218"/>
      <c r="MNA5" s="218"/>
      <c r="MNB5" s="218"/>
      <c r="MNC5" s="218"/>
      <c r="MND5" s="218"/>
      <c r="MNE5" s="218"/>
      <c r="MNF5" s="218"/>
      <c r="MNG5" s="218"/>
      <c r="MNH5" s="218"/>
      <c r="MNI5" s="218"/>
      <c r="MNJ5" s="218"/>
      <c r="MNK5" s="218"/>
      <c r="MNL5" s="218"/>
      <c r="MNM5" s="218"/>
      <c r="MNN5" s="218"/>
      <c r="MNO5" s="218"/>
      <c r="MNP5" s="218"/>
      <c r="MNQ5" s="218"/>
      <c r="MNR5" s="218"/>
      <c r="MNS5" s="218"/>
      <c r="MNT5" s="218"/>
      <c r="MNU5" s="218"/>
      <c r="MNV5" s="218"/>
      <c r="MNW5" s="218"/>
      <c r="MNX5" s="218"/>
      <c r="MNY5" s="218"/>
      <c r="MNZ5" s="218"/>
      <c r="MOA5" s="218"/>
      <c r="MOB5" s="218"/>
      <c r="MOC5" s="218"/>
      <c r="MOD5" s="218"/>
      <c r="MOE5" s="218"/>
      <c r="MOF5" s="218"/>
      <c r="MOG5" s="218"/>
      <c r="MOH5" s="218"/>
      <c r="MOI5" s="218"/>
      <c r="MOJ5" s="218"/>
      <c r="MOK5" s="218"/>
      <c r="MOL5" s="218"/>
      <c r="MOM5" s="218"/>
      <c r="MON5" s="218"/>
      <c r="MOO5" s="218"/>
      <c r="MOP5" s="218"/>
      <c r="MOQ5" s="218"/>
      <c r="MOR5" s="218"/>
      <c r="MOS5" s="218"/>
      <c r="MOT5" s="218"/>
      <c r="MOU5" s="218"/>
      <c r="MOV5" s="218"/>
      <c r="MOW5" s="218"/>
      <c r="MOX5" s="218"/>
      <c r="MOY5" s="218"/>
      <c r="MOZ5" s="218"/>
      <c r="MPA5" s="218"/>
      <c r="MPB5" s="218"/>
      <c r="MPC5" s="218"/>
      <c r="MPD5" s="218"/>
      <c r="MPE5" s="218"/>
      <c r="MPF5" s="218"/>
      <c r="MPG5" s="218"/>
      <c r="MPH5" s="218"/>
      <c r="MPI5" s="218"/>
      <c r="MPJ5" s="218"/>
      <c r="MPK5" s="218"/>
      <c r="MPL5" s="218"/>
      <c r="MPM5" s="218"/>
      <c r="MPN5" s="218"/>
      <c r="MPO5" s="218"/>
      <c r="MPP5" s="218"/>
      <c r="MPQ5" s="218"/>
      <c r="MPR5" s="218"/>
      <c r="MPS5" s="218"/>
      <c r="MPT5" s="218"/>
      <c r="MPU5" s="218"/>
      <c r="MPV5" s="218"/>
      <c r="MPW5" s="218"/>
      <c r="MPX5" s="218"/>
      <c r="MPY5" s="218"/>
      <c r="MPZ5" s="218"/>
      <c r="MQA5" s="218"/>
      <c r="MQB5" s="218"/>
      <c r="MQC5" s="218"/>
      <c r="MQD5" s="218"/>
      <c r="MQE5" s="218"/>
      <c r="MQF5" s="218"/>
      <c r="MQG5" s="218"/>
      <c r="MQH5" s="218"/>
      <c r="MQI5" s="218"/>
      <c r="MQJ5" s="218"/>
      <c r="MQK5" s="218"/>
      <c r="MQL5" s="218"/>
      <c r="MQM5" s="218"/>
      <c r="MQN5" s="218"/>
      <c r="MQO5" s="218"/>
      <c r="MQP5" s="218"/>
      <c r="MQQ5" s="218"/>
      <c r="MQR5" s="218"/>
      <c r="MQS5" s="218"/>
      <c r="MQT5" s="218"/>
      <c r="MQU5" s="218"/>
      <c r="MQV5" s="218"/>
      <c r="MQW5" s="218"/>
      <c r="MQX5" s="218"/>
      <c r="MQY5" s="218"/>
      <c r="MQZ5" s="218"/>
      <c r="MRA5" s="218"/>
      <c r="MRB5" s="218"/>
      <c r="MRC5" s="218"/>
      <c r="MRD5" s="218"/>
      <c r="MRE5" s="218"/>
      <c r="MRF5" s="218"/>
      <c r="MRG5" s="218"/>
      <c r="MRH5" s="218"/>
      <c r="MRI5" s="218"/>
      <c r="MRJ5" s="218"/>
      <c r="MRK5" s="218"/>
      <c r="MRL5" s="218"/>
      <c r="MRM5" s="218"/>
      <c r="MRN5" s="218"/>
      <c r="MRO5" s="218"/>
      <c r="MRP5" s="218"/>
      <c r="MRQ5" s="218"/>
      <c r="MRR5" s="218"/>
      <c r="MRS5" s="218"/>
      <c r="MRT5" s="218"/>
      <c r="MRU5" s="218"/>
      <c r="MRV5" s="218"/>
      <c r="MRW5" s="218"/>
      <c r="MRX5" s="218"/>
      <c r="MRY5" s="218"/>
      <c r="MRZ5" s="218"/>
      <c r="MSA5" s="218"/>
      <c r="MSB5" s="218"/>
      <c r="MSC5" s="218"/>
      <c r="MSD5" s="218"/>
      <c r="MSE5" s="218"/>
      <c r="MSF5" s="218"/>
      <c r="MSG5" s="218"/>
      <c r="MSH5" s="218"/>
      <c r="MSI5" s="218"/>
      <c r="MSJ5" s="218"/>
      <c r="MSK5" s="218"/>
      <c r="MSL5" s="218"/>
      <c r="MSM5" s="218"/>
      <c r="MSN5" s="218"/>
      <c r="MSO5" s="218"/>
      <c r="MSP5" s="218"/>
      <c r="MSQ5" s="218"/>
      <c r="MSR5" s="218"/>
      <c r="MSS5" s="218"/>
      <c r="MST5" s="218"/>
      <c r="MSU5" s="218"/>
      <c r="MSV5" s="218"/>
      <c r="MSW5" s="218"/>
      <c r="MSX5" s="218"/>
      <c r="MSY5" s="218"/>
      <c r="MSZ5" s="218"/>
      <c r="MTA5" s="218"/>
      <c r="MTB5" s="218"/>
      <c r="MTC5" s="218"/>
      <c r="MTD5" s="218"/>
      <c r="MTE5" s="218"/>
      <c r="MTF5" s="218"/>
      <c r="MTG5" s="218"/>
      <c r="MTH5" s="218"/>
      <c r="MTI5" s="218"/>
      <c r="MTJ5" s="218"/>
      <c r="MTK5" s="218"/>
      <c r="MTL5" s="218"/>
      <c r="MTM5" s="218"/>
      <c r="MTN5" s="218"/>
      <c r="MTO5" s="218"/>
      <c r="MTP5" s="218"/>
      <c r="MTQ5" s="218"/>
      <c r="MTR5" s="218"/>
      <c r="MTS5" s="218"/>
      <c r="MTT5" s="218"/>
      <c r="MTU5" s="218"/>
      <c r="MTV5" s="218"/>
      <c r="MTW5" s="218"/>
      <c r="MTX5" s="218"/>
      <c r="MTY5" s="218"/>
      <c r="MTZ5" s="218"/>
      <c r="MUA5" s="218"/>
      <c r="MUB5" s="218"/>
      <c r="MUC5" s="218"/>
      <c r="MUD5" s="218"/>
      <c r="MUE5" s="218"/>
      <c r="MUF5" s="218"/>
      <c r="MUG5" s="218"/>
      <c r="MUH5" s="218"/>
      <c r="MUI5" s="218"/>
      <c r="MUJ5" s="218"/>
      <c r="MUK5" s="218"/>
      <c r="MUL5" s="218"/>
      <c r="MUM5" s="218"/>
      <c r="MUN5" s="218"/>
      <c r="MUO5" s="218"/>
      <c r="MUP5" s="218"/>
      <c r="MUQ5" s="218"/>
      <c r="MUR5" s="218"/>
      <c r="MUS5" s="218"/>
      <c r="MUT5" s="218"/>
      <c r="MUU5" s="218"/>
      <c r="MUV5" s="218"/>
      <c r="MUW5" s="218"/>
      <c r="MUX5" s="218"/>
      <c r="MUY5" s="218"/>
      <c r="MUZ5" s="218"/>
      <c r="MVA5" s="218"/>
      <c r="MVB5" s="218"/>
      <c r="MVC5" s="218"/>
      <c r="MVD5" s="218"/>
      <c r="MVE5" s="218"/>
      <c r="MVF5" s="218"/>
      <c r="MVG5" s="218"/>
      <c r="MVH5" s="218"/>
      <c r="MVI5" s="218"/>
      <c r="MVJ5" s="218"/>
      <c r="MVK5" s="218"/>
      <c r="MVL5" s="218"/>
      <c r="MVM5" s="218"/>
      <c r="MVN5" s="218"/>
      <c r="MVO5" s="218"/>
      <c r="MVP5" s="218"/>
      <c r="MVQ5" s="218"/>
      <c r="MVR5" s="218"/>
      <c r="MVS5" s="218"/>
      <c r="MVT5" s="218"/>
      <c r="MVU5" s="218"/>
      <c r="MVV5" s="218"/>
      <c r="MVW5" s="218"/>
      <c r="MVX5" s="218"/>
      <c r="MVY5" s="218"/>
      <c r="MVZ5" s="218"/>
      <c r="MWA5" s="218"/>
      <c r="MWB5" s="218"/>
      <c r="MWC5" s="218"/>
      <c r="MWD5" s="218"/>
      <c r="MWE5" s="218"/>
      <c r="MWF5" s="218"/>
      <c r="MWG5" s="218"/>
      <c r="MWH5" s="218"/>
      <c r="MWI5" s="218"/>
      <c r="MWJ5" s="218"/>
      <c r="MWK5" s="218"/>
      <c r="MWL5" s="218"/>
      <c r="MWM5" s="218"/>
      <c r="MWN5" s="218"/>
      <c r="MWO5" s="218"/>
      <c r="MWP5" s="218"/>
      <c r="MWQ5" s="218"/>
      <c r="MWR5" s="218"/>
      <c r="MWS5" s="218"/>
      <c r="MWT5" s="218"/>
      <c r="MWU5" s="218"/>
      <c r="MWV5" s="218"/>
      <c r="MWW5" s="218"/>
      <c r="MWX5" s="218"/>
      <c r="MWY5" s="218"/>
      <c r="MWZ5" s="218"/>
      <c r="MXA5" s="218"/>
      <c r="MXB5" s="218"/>
      <c r="MXC5" s="218"/>
      <c r="MXD5" s="218"/>
      <c r="MXE5" s="218"/>
      <c r="MXF5" s="218"/>
      <c r="MXG5" s="218"/>
      <c r="MXH5" s="218"/>
      <c r="MXI5" s="218"/>
      <c r="MXJ5" s="218"/>
      <c r="MXK5" s="218"/>
      <c r="MXL5" s="218"/>
      <c r="MXM5" s="218"/>
      <c r="MXN5" s="218"/>
      <c r="MXO5" s="218"/>
      <c r="MXP5" s="218"/>
      <c r="MXQ5" s="218"/>
      <c r="MXR5" s="218"/>
      <c r="MXS5" s="218"/>
      <c r="MXT5" s="218"/>
      <c r="MXU5" s="218"/>
      <c r="MXV5" s="218"/>
      <c r="MXW5" s="218"/>
      <c r="MXX5" s="218"/>
      <c r="MXY5" s="218"/>
      <c r="MXZ5" s="218"/>
      <c r="MYA5" s="218"/>
      <c r="MYB5" s="218"/>
      <c r="MYC5" s="218"/>
      <c r="MYD5" s="218"/>
      <c r="MYE5" s="218"/>
      <c r="MYF5" s="218"/>
      <c r="MYG5" s="218"/>
      <c r="MYH5" s="218"/>
      <c r="MYI5" s="218"/>
      <c r="MYJ5" s="218"/>
      <c r="MYK5" s="218"/>
      <c r="MYL5" s="218"/>
      <c r="MYM5" s="218"/>
      <c r="MYN5" s="218"/>
      <c r="MYO5" s="218"/>
      <c r="MYP5" s="218"/>
      <c r="MYQ5" s="218"/>
      <c r="MYR5" s="218"/>
      <c r="MYS5" s="218"/>
      <c r="MYT5" s="218"/>
      <c r="MYU5" s="218"/>
      <c r="MYV5" s="218"/>
      <c r="MYW5" s="218"/>
      <c r="MYX5" s="218"/>
      <c r="MYY5" s="218"/>
      <c r="MYZ5" s="218"/>
      <c r="MZA5" s="218"/>
      <c r="MZB5" s="218"/>
      <c r="MZC5" s="218"/>
      <c r="MZD5" s="218"/>
      <c r="MZE5" s="218"/>
      <c r="MZF5" s="218"/>
      <c r="MZG5" s="218"/>
      <c r="MZH5" s="218"/>
      <c r="MZI5" s="218"/>
      <c r="MZJ5" s="218"/>
      <c r="MZK5" s="218"/>
      <c r="MZL5" s="218"/>
      <c r="MZM5" s="218"/>
      <c r="MZN5" s="218"/>
      <c r="MZO5" s="218"/>
      <c r="MZP5" s="218"/>
      <c r="MZQ5" s="218"/>
      <c r="MZR5" s="218"/>
      <c r="MZS5" s="218"/>
      <c r="MZT5" s="218"/>
      <c r="MZU5" s="218"/>
      <c r="MZV5" s="218"/>
      <c r="MZW5" s="218"/>
      <c r="MZX5" s="218"/>
      <c r="MZY5" s="218"/>
      <c r="MZZ5" s="218"/>
      <c r="NAA5" s="218"/>
      <c r="NAB5" s="218"/>
      <c r="NAC5" s="218"/>
      <c r="NAD5" s="218"/>
      <c r="NAE5" s="218"/>
      <c r="NAF5" s="218"/>
      <c r="NAG5" s="218"/>
      <c r="NAH5" s="218"/>
      <c r="NAI5" s="218"/>
      <c r="NAJ5" s="218"/>
      <c r="NAK5" s="218"/>
      <c r="NAL5" s="218"/>
      <c r="NAM5" s="218"/>
      <c r="NAN5" s="218"/>
      <c r="NAO5" s="218"/>
      <c r="NAP5" s="218"/>
      <c r="NAQ5" s="218"/>
      <c r="NAR5" s="218"/>
      <c r="NAS5" s="218"/>
      <c r="NAT5" s="218"/>
      <c r="NAU5" s="218"/>
      <c r="NAV5" s="218"/>
      <c r="NAW5" s="218"/>
      <c r="NAX5" s="218"/>
      <c r="NAY5" s="218"/>
      <c r="NAZ5" s="218"/>
      <c r="NBA5" s="218"/>
      <c r="NBB5" s="218"/>
      <c r="NBC5" s="218"/>
      <c r="NBD5" s="218"/>
      <c r="NBE5" s="218"/>
      <c r="NBF5" s="218"/>
      <c r="NBG5" s="218"/>
      <c r="NBH5" s="218"/>
      <c r="NBI5" s="218"/>
      <c r="NBJ5" s="218"/>
      <c r="NBK5" s="218"/>
      <c r="NBL5" s="218"/>
      <c r="NBM5" s="218"/>
      <c r="NBN5" s="218"/>
      <c r="NBO5" s="218"/>
      <c r="NBP5" s="218"/>
      <c r="NBQ5" s="218"/>
      <c r="NBR5" s="218"/>
      <c r="NBS5" s="218"/>
      <c r="NBT5" s="218"/>
      <c r="NBU5" s="218"/>
      <c r="NBV5" s="218"/>
      <c r="NBW5" s="218"/>
      <c r="NBX5" s="218"/>
      <c r="NBY5" s="218"/>
      <c r="NBZ5" s="218"/>
      <c r="NCA5" s="218"/>
      <c r="NCB5" s="218"/>
      <c r="NCC5" s="218"/>
      <c r="NCD5" s="218"/>
      <c r="NCE5" s="218"/>
      <c r="NCF5" s="218"/>
      <c r="NCG5" s="218"/>
      <c r="NCH5" s="218"/>
      <c r="NCI5" s="218"/>
      <c r="NCJ5" s="218"/>
      <c r="NCK5" s="218"/>
      <c r="NCL5" s="218"/>
      <c r="NCM5" s="218"/>
      <c r="NCN5" s="218"/>
      <c r="NCO5" s="218"/>
      <c r="NCP5" s="218"/>
      <c r="NCQ5" s="218"/>
      <c r="NCR5" s="218"/>
      <c r="NCS5" s="218"/>
      <c r="NCT5" s="218"/>
      <c r="NCU5" s="218"/>
      <c r="NCV5" s="218"/>
      <c r="NCW5" s="218"/>
      <c r="NCX5" s="218"/>
      <c r="NCY5" s="218"/>
      <c r="NCZ5" s="218"/>
      <c r="NDA5" s="218"/>
      <c r="NDB5" s="218"/>
      <c r="NDC5" s="218"/>
      <c r="NDD5" s="218"/>
      <c r="NDE5" s="218"/>
      <c r="NDF5" s="218"/>
      <c r="NDG5" s="218"/>
      <c r="NDH5" s="218"/>
      <c r="NDI5" s="218"/>
      <c r="NDJ5" s="218"/>
      <c r="NDK5" s="218"/>
      <c r="NDL5" s="218"/>
      <c r="NDM5" s="218"/>
      <c r="NDN5" s="218"/>
      <c r="NDO5" s="218"/>
      <c r="NDP5" s="218"/>
      <c r="NDQ5" s="218"/>
      <c r="NDR5" s="218"/>
      <c r="NDS5" s="218"/>
      <c r="NDT5" s="218"/>
      <c r="NDU5" s="218"/>
      <c r="NDV5" s="218"/>
      <c r="NDW5" s="218"/>
      <c r="NDX5" s="218"/>
      <c r="NDY5" s="218"/>
      <c r="NDZ5" s="218"/>
      <c r="NEA5" s="218"/>
      <c r="NEB5" s="218"/>
      <c r="NEC5" s="218"/>
      <c r="NED5" s="218"/>
      <c r="NEE5" s="218"/>
      <c r="NEF5" s="218"/>
      <c r="NEG5" s="218"/>
      <c r="NEH5" s="218"/>
      <c r="NEI5" s="218"/>
      <c r="NEJ5" s="218"/>
      <c r="NEK5" s="218"/>
      <c r="NEL5" s="218"/>
      <c r="NEM5" s="218"/>
      <c r="NEN5" s="218"/>
      <c r="NEO5" s="218"/>
      <c r="NEP5" s="218"/>
      <c r="NEQ5" s="218"/>
      <c r="NER5" s="218"/>
      <c r="NES5" s="218"/>
      <c r="NET5" s="218"/>
      <c r="NEU5" s="218"/>
      <c r="NEV5" s="218"/>
      <c r="NEW5" s="218"/>
      <c r="NEX5" s="218"/>
      <c r="NEY5" s="218"/>
      <c r="NEZ5" s="218"/>
      <c r="NFA5" s="218"/>
      <c r="NFB5" s="218"/>
      <c r="NFC5" s="218"/>
      <c r="NFD5" s="218"/>
      <c r="NFE5" s="218"/>
      <c r="NFF5" s="218"/>
      <c r="NFG5" s="218"/>
      <c r="NFH5" s="218"/>
      <c r="NFI5" s="218"/>
      <c r="NFJ5" s="218"/>
      <c r="NFK5" s="218"/>
      <c r="NFL5" s="218"/>
      <c r="NFM5" s="218"/>
      <c r="NFN5" s="218"/>
      <c r="NFO5" s="218"/>
      <c r="NFP5" s="218"/>
      <c r="NFQ5" s="218"/>
      <c r="NFR5" s="218"/>
      <c r="NFS5" s="218"/>
      <c r="NFT5" s="218"/>
      <c r="NFU5" s="218"/>
      <c r="NFV5" s="218"/>
      <c r="NFW5" s="218"/>
      <c r="NFX5" s="218"/>
      <c r="NFY5" s="218"/>
      <c r="NFZ5" s="218"/>
      <c r="NGA5" s="218"/>
      <c r="NGB5" s="218"/>
      <c r="NGC5" s="218"/>
      <c r="NGD5" s="218"/>
      <c r="NGE5" s="218"/>
      <c r="NGF5" s="218"/>
      <c r="NGG5" s="218"/>
      <c r="NGH5" s="218"/>
      <c r="NGI5" s="218"/>
      <c r="NGJ5" s="218"/>
      <c r="NGK5" s="218"/>
      <c r="NGL5" s="218"/>
      <c r="NGM5" s="218"/>
      <c r="NGN5" s="218"/>
      <c r="NGO5" s="218"/>
      <c r="NGP5" s="218"/>
      <c r="NGQ5" s="218"/>
      <c r="NGR5" s="218"/>
      <c r="NGS5" s="218"/>
      <c r="NGT5" s="218"/>
      <c r="NGU5" s="218"/>
      <c r="NGV5" s="218"/>
      <c r="NGW5" s="218"/>
      <c r="NGX5" s="218"/>
      <c r="NGY5" s="218"/>
      <c r="NGZ5" s="218"/>
      <c r="NHA5" s="218"/>
      <c r="NHB5" s="218"/>
      <c r="NHC5" s="218"/>
      <c r="NHD5" s="218"/>
      <c r="NHE5" s="218"/>
      <c r="NHF5" s="218"/>
      <c r="NHG5" s="218"/>
      <c r="NHH5" s="218"/>
      <c r="NHI5" s="218"/>
      <c r="NHJ5" s="218"/>
      <c r="NHK5" s="218"/>
      <c r="NHL5" s="218"/>
      <c r="NHM5" s="218"/>
      <c r="NHN5" s="218"/>
      <c r="NHO5" s="218"/>
      <c r="NHP5" s="218"/>
      <c r="NHQ5" s="218"/>
      <c r="NHR5" s="218"/>
      <c r="NHS5" s="218"/>
      <c r="NHT5" s="218"/>
      <c r="NHU5" s="218"/>
      <c r="NHV5" s="218"/>
      <c r="NHW5" s="218"/>
      <c r="NHX5" s="218"/>
      <c r="NHY5" s="218"/>
      <c r="NHZ5" s="218"/>
      <c r="NIA5" s="218"/>
      <c r="NIB5" s="218"/>
      <c r="NIC5" s="218"/>
      <c r="NID5" s="218"/>
      <c r="NIE5" s="218"/>
      <c r="NIF5" s="218"/>
      <c r="NIG5" s="218"/>
      <c r="NIH5" s="218"/>
      <c r="NII5" s="218"/>
      <c r="NIJ5" s="218"/>
      <c r="NIK5" s="218"/>
      <c r="NIL5" s="218"/>
      <c r="NIM5" s="218"/>
      <c r="NIN5" s="218"/>
      <c r="NIO5" s="218"/>
      <c r="NIP5" s="218"/>
      <c r="NIQ5" s="218"/>
      <c r="NIR5" s="218"/>
      <c r="NIS5" s="218"/>
      <c r="NIT5" s="218"/>
      <c r="NIU5" s="218"/>
      <c r="NIV5" s="218"/>
      <c r="NIW5" s="218"/>
      <c r="NIX5" s="218"/>
      <c r="NIY5" s="218"/>
      <c r="NIZ5" s="218"/>
      <c r="NJA5" s="218"/>
      <c r="NJB5" s="218"/>
      <c r="NJC5" s="218"/>
      <c r="NJD5" s="218"/>
      <c r="NJE5" s="218"/>
      <c r="NJF5" s="218"/>
      <c r="NJG5" s="218"/>
      <c r="NJH5" s="218"/>
      <c r="NJI5" s="218"/>
      <c r="NJJ5" s="218"/>
      <c r="NJK5" s="218"/>
      <c r="NJL5" s="218"/>
      <c r="NJM5" s="218"/>
      <c r="NJN5" s="218"/>
      <c r="NJO5" s="218"/>
      <c r="NJP5" s="218"/>
      <c r="NJQ5" s="218"/>
      <c r="NJR5" s="218"/>
      <c r="NJS5" s="218"/>
      <c r="NJT5" s="218"/>
      <c r="NJU5" s="218"/>
      <c r="NJV5" s="218"/>
      <c r="NJW5" s="218"/>
      <c r="NJX5" s="218"/>
      <c r="NJY5" s="218"/>
      <c r="NJZ5" s="218"/>
      <c r="NKA5" s="218"/>
      <c r="NKB5" s="218"/>
      <c r="NKC5" s="218"/>
      <c r="NKD5" s="218"/>
      <c r="NKE5" s="218"/>
      <c r="NKF5" s="218"/>
      <c r="NKG5" s="218"/>
      <c r="NKH5" s="218"/>
      <c r="NKI5" s="218"/>
      <c r="NKJ5" s="218"/>
      <c r="NKK5" s="218"/>
      <c r="NKL5" s="218"/>
      <c r="NKM5" s="218"/>
      <c r="NKN5" s="218"/>
      <c r="NKO5" s="218"/>
      <c r="NKP5" s="218"/>
      <c r="NKQ5" s="218"/>
      <c r="NKR5" s="218"/>
      <c r="NKS5" s="218"/>
      <c r="NKT5" s="218"/>
      <c r="NKU5" s="218"/>
      <c r="NKV5" s="218"/>
      <c r="NKW5" s="218"/>
      <c r="NKX5" s="218"/>
      <c r="NKY5" s="218"/>
      <c r="NKZ5" s="218"/>
      <c r="NLA5" s="218"/>
      <c r="NLB5" s="218"/>
      <c r="NLC5" s="218"/>
      <c r="NLD5" s="218"/>
      <c r="NLE5" s="218"/>
      <c r="NLF5" s="218"/>
      <c r="NLG5" s="218"/>
      <c r="NLH5" s="218"/>
      <c r="NLI5" s="218"/>
      <c r="NLJ5" s="218"/>
      <c r="NLK5" s="218"/>
      <c r="NLL5" s="218"/>
      <c r="NLM5" s="218"/>
      <c r="NLN5" s="218"/>
      <c r="NLO5" s="218"/>
      <c r="NLP5" s="218"/>
      <c r="NLQ5" s="218"/>
      <c r="NLR5" s="218"/>
      <c r="NLS5" s="218"/>
      <c r="NLT5" s="218"/>
      <c r="NLU5" s="218"/>
      <c r="NLV5" s="218"/>
      <c r="NLW5" s="218"/>
      <c r="NLX5" s="218"/>
      <c r="NLY5" s="218"/>
      <c r="NLZ5" s="218"/>
      <c r="NMA5" s="218"/>
      <c r="NMB5" s="218"/>
      <c r="NMC5" s="218"/>
      <c r="NMD5" s="218"/>
      <c r="NME5" s="218"/>
      <c r="NMF5" s="218"/>
      <c r="NMG5" s="218"/>
      <c r="NMH5" s="218"/>
      <c r="NMI5" s="218"/>
      <c r="NMJ5" s="218"/>
      <c r="NMK5" s="218"/>
      <c r="NML5" s="218"/>
      <c r="NMM5" s="218"/>
      <c r="NMN5" s="218"/>
      <c r="NMO5" s="218"/>
      <c r="NMP5" s="218"/>
      <c r="NMQ5" s="218"/>
      <c r="NMR5" s="218"/>
      <c r="NMS5" s="218"/>
      <c r="NMT5" s="218"/>
      <c r="NMU5" s="218"/>
      <c r="NMV5" s="218"/>
      <c r="NMW5" s="218"/>
      <c r="NMX5" s="218"/>
      <c r="NMY5" s="218"/>
      <c r="NMZ5" s="218"/>
      <c r="NNA5" s="218"/>
      <c r="NNB5" s="218"/>
      <c r="NNC5" s="218"/>
      <c r="NND5" s="218"/>
      <c r="NNE5" s="218"/>
      <c r="NNF5" s="218"/>
      <c r="NNG5" s="218"/>
      <c r="NNH5" s="218"/>
      <c r="NNI5" s="218"/>
      <c r="NNJ5" s="218"/>
      <c r="NNK5" s="218"/>
      <c r="NNL5" s="218"/>
      <c r="NNM5" s="218"/>
      <c r="NNN5" s="218"/>
      <c r="NNO5" s="218"/>
      <c r="NNP5" s="218"/>
      <c r="NNQ5" s="218"/>
      <c r="NNR5" s="218"/>
      <c r="NNS5" s="218"/>
      <c r="NNT5" s="218"/>
      <c r="NNU5" s="218"/>
      <c r="NNV5" s="218"/>
      <c r="NNW5" s="218"/>
      <c r="NNX5" s="218"/>
      <c r="NNY5" s="218"/>
      <c r="NNZ5" s="218"/>
      <c r="NOA5" s="218"/>
      <c r="NOB5" s="218"/>
      <c r="NOC5" s="218"/>
      <c r="NOD5" s="218"/>
      <c r="NOE5" s="218"/>
      <c r="NOF5" s="218"/>
      <c r="NOG5" s="218"/>
      <c r="NOH5" s="218"/>
      <c r="NOI5" s="218"/>
      <c r="NOJ5" s="218"/>
      <c r="NOK5" s="218"/>
      <c r="NOL5" s="218"/>
      <c r="NOM5" s="218"/>
      <c r="NON5" s="218"/>
      <c r="NOO5" s="218"/>
      <c r="NOP5" s="218"/>
      <c r="NOQ5" s="218"/>
      <c r="NOR5" s="218"/>
      <c r="NOS5" s="218"/>
      <c r="NOT5" s="218"/>
      <c r="NOU5" s="218"/>
      <c r="NOV5" s="218"/>
      <c r="NOW5" s="218"/>
      <c r="NOX5" s="218"/>
      <c r="NOY5" s="218"/>
      <c r="NOZ5" s="218"/>
      <c r="NPA5" s="218"/>
      <c r="NPB5" s="218"/>
      <c r="NPC5" s="218"/>
      <c r="NPD5" s="218"/>
      <c r="NPE5" s="218"/>
      <c r="NPF5" s="218"/>
      <c r="NPG5" s="218"/>
      <c r="NPH5" s="218"/>
      <c r="NPI5" s="218"/>
      <c r="NPJ5" s="218"/>
      <c r="NPK5" s="218"/>
      <c r="NPL5" s="218"/>
      <c r="NPM5" s="218"/>
      <c r="NPN5" s="218"/>
      <c r="NPO5" s="218"/>
      <c r="NPP5" s="218"/>
      <c r="NPQ5" s="218"/>
      <c r="NPR5" s="218"/>
      <c r="NPS5" s="218"/>
      <c r="NPT5" s="218"/>
      <c r="NPU5" s="218"/>
      <c r="NPV5" s="218"/>
      <c r="NPW5" s="218"/>
      <c r="NPX5" s="218"/>
      <c r="NPY5" s="218"/>
      <c r="NPZ5" s="218"/>
      <c r="NQA5" s="218"/>
      <c r="NQB5" s="218"/>
      <c r="NQC5" s="218"/>
      <c r="NQD5" s="218"/>
      <c r="NQE5" s="218"/>
      <c r="NQF5" s="218"/>
      <c r="NQG5" s="218"/>
      <c r="NQH5" s="218"/>
      <c r="NQI5" s="218"/>
      <c r="NQJ5" s="218"/>
      <c r="NQK5" s="218"/>
      <c r="NQL5" s="218"/>
      <c r="NQM5" s="218"/>
      <c r="NQN5" s="218"/>
      <c r="NQO5" s="218"/>
      <c r="NQP5" s="218"/>
      <c r="NQQ5" s="218"/>
      <c r="NQR5" s="218"/>
      <c r="NQS5" s="218"/>
      <c r="NQT5" s="218"/>
      <c r="NQU5" s="218"/>
      <c r="NQV5" s="218"/>
      <c r="NQW5" s="218"/>
      <c r="NQX5" s="218"/>
      <c r="NQY5" s="218"/>
      <c r="NQZ5" s="218"/>
      <c r="NRA5" s="218"/>
      <c r="NRB5" s="218"/>
      <c r="NRC5" s="218"/>
      <c r="NRD5" s="218"/>
      <c r="NRE5" s="218"/>
      <c r="NRF5" s="218"/>
      <c r="NRG5" s="218"/>
      <c r="NRH5" s="218"/>
      <c r="NRI5" s="218"/>
      <c r="NRJ5" s="218"/>
      <c r="NRK5" s="218"/>
      <c r="NRL5" s="218"/>
      <c r="NRM5" s="218"/>
      <c r="NRN5" s="218"/>
      <c r="NRO5" s="218"/>
      <c r="NRP5" s="218"/>
      <c r="NRQ5" s="218"/>
      <c r="NRR5" s="218"/>
      <c r="NRS5" s="218"/>
      <c r="NRT5" s="218"/>
      <c r="NRU5" s="218"/>
      <c r="NRV5" s="218"/>
      <c r="NRW5" s="218"/>
      <c r="NRX5" s="218"/>
      <c r="NRY5" s="218"/>
      <c r="NRZ5" s="218"/>
      <c r="NSA5" s="218"/>
      <c r="NSB5" s="218"/>
      <c r="NSC5" s="218"/>
      <c r="NSD5" s="218"/>
      <c r="NSE5" s="218"/>
      <c r="NSF5" s="218"/>
      <c r="NSG5" s="218"/>
      <c r="NSH5" s="218"/>
      <c r="NSI5" s="218"/>
      <c r="NSJ5" s="218"/>
      <c r="NSK5" s="218"/>
      <c r="NSL5" s="218"/>
      <c r="NSM5" s="218"/>
      <c r="NSN5" s="218"/>
      <c r="NSO5" s="218"/>
      <c r="NSP5" s="218"/>
      <c r="NSQ5" s="218"/>
      <c r="NSR5" s="218"/>
      <c r="NSS5" s="218"/>
      <c r="NST5" s="218"/>
      <c r="NSU5" s="218"/>
      <c r="NSV5" s="218"/>
      <c r="NSW5" s="218"/>
      <c r="NSX5" s="218"/>
      <c r="NSY5" s="218"/>
      <c r="NSZ5" s="218"/>
      <c r="NTA5" s="218"/>
      <c r="NTB5" s="218"/>
      <c r="NTC5" s="218"/>
      <c r="NTD5" s="218"/>
      <c r="NTE5" s="218"/>
      <c r="NTF5" s="218"/>
      <c r="NTG5" s="218"/>
      <c r="NTH5" s="218"/>
      <c r="NTI5" s="218"/>
      <c r="NTJ5" s="218"/>
      <c r="NTK5" s="218"/>
      <c r="NTL5" s="218"/>
      <c r="NTM5" s="218"/>
      <c r="NTN5" s="218"/>
      <c r="NTO5" s="218"/>
      <c r="NTP5" s="218"/>
      <c r="NTQ5" s="218"/>
      <c r="NTR5" s="218"/>
      <c r="NTS5" s="218"/>
      <c r="NTT5" s="218"/>
      <c r="NTU5" s="218"/>
      <c r="NTV5" s="218"/>
      <c r="NTW5" s="218"/>
      <c r="NTX5" s="218"/>
      <c r="NTY5" s="218"/>
      <c r="NTZ5" s="218"/>
      <c r="NUA5" s="218"/>
      <c r="NUB5" s="218"/>
      <c r="NUC5" s="218"/>
      <c r="NUD5" s="218"/>
      <c r="NUE5" s="218"/>
      <c r="NUF5" s="218"/>
      <c r="NUG5" s="218"/>
      <c r="NUH5" s="218"/>
      <c r="NUI5" s="218"/>
      <c r="NUJ5" s="218"/>
      <c r="NUK5" s="218"/>
      <c r="NUL5" s="218"/>
      <c r="NUM5" s="218"/>
      <c r="NUN5" s="218"/>
      <c r="NUO5" s="218"/>
      <c r="NUP5" s="218"/>
      <c r="NUQ5" s="218"/>
      <c r="NUR5" s="218"/>
      <c r="NUS5" s="218"/>
      <c r="NUT5" s="218"/>
      <c r="NUU5" s="218"/>
      <c r="NUV5" s="218"/>
      <c r="NUW5" s="218"/>
      <c r="NUX5" s="218"/>
      <c r="NUY5" s="218"/>
      <c r="NUZ5" s="218"/>
      <c r="NVA5" s="218"/>
      <c r="NVB5" s="218"/>
      <c r="NVC5" s="218"/>
      <c r="NVD5" s="218"/>
      <c r="NVE5" s="218"/>
      <c r="NVF5" s="218"/>
      <c r="NVG5" s="218"/>
      <c r="NVH5" s="218"/>
      <c r="NVI5" s="218"/>
      <c r="NVJ5" s="218"/>
      <c r="NVK5" s="218"/>
      <c r="NVL5" s="218"/>
      <c r="NVM5" s="218"/>
      <c r="NVN5" s="218"/>
      <c r="NVO5" s="218"/>
      <c r="NVP5" s="218"/>
      <c r="NVQ5" s="218"/>
      <c r="NVR5" s="218"/>
      <c r="NVS5" s="218"/>
      <c r="NVT5" s="218"/>
      <c r="NVU5" s="218"/>
      <c r="NVV5" s="218"/>
      <c r="NVW5" s="218"/>
      <c r="NVX5" s="218"/>
      <c r="NVY5" s="218"/>
      <c r="NVZ5" s="218"/>
      <c r="NWA5" s="218"/>
      <c r="NWB5" s="218"/>
      <c r="NWC5" s="218"/>
      <c r="NWD5" s="218"/>
      <c r="NWE5" s="218"/>
      <c r="NWF5" s="218"/>
      <c r="NWG5" s="218"/>
      <c r="NWH5" s="218"/>
      <c r="NWI5" s="218"/>
      <c r="NWJ5" s="218"/>
      <c r="NWK5" s="218"/>
      <c r="NWL5" s="218"/>
      <c r="NWM5" s="218"/>
      <c r="NWN5" s="218"/>
      <c r="NWO5" s="218"/>
      <c r="NWP5" s="218"/>
      <c r="NWQ5" s="218"/>
      <c r="NWR5" s="218"/>
      <c r="NWS5" s="218"/>
      <c r="NWT5" s="218"/>
      <c r="NWU5" s="218"/>
      <c r="NWV5" s="218"/>
      <c r="NWW5" s="218"/>
      <c r="NWX5" s="218"/>
      <c r="NWY5" s="218"/>
      <c r="NWZ5" s="218"/>
      <c r="NXA5" s="218"/>
      <c r="NXB5" s="218"/>
      <c r="NXC5" s="218"/>
      <c r="NXD5" s="218"/>
      <c r="NXE5" s="218"/>
      <c r="NXF5" s="218"/>
      <c r="NXG5" s="218"/>
      <c r="NXH5" s="218"/>
      <c r="NXI5" s="218"/>
      <c r="NXJ5" s="218"/>
      <c r="NXK5" s="218"/>
      <c r="NXL5" s="218"/>
      <c r="NXM5" s="218"/>
      <c r="NXN5" s="218"/>
      <c r="NXO5" s="218"/>
      <c r="NXP5" s="218"/>
      <c r="NXQ5" s="218"/>
      <c r="NXR5" s="218"/>
      <c r="NXS5" s="218"/>
      <c r="NXT5" s="218"/>
      <c r="NXU5" s="218"/>
      <c r="NXV5" s="218"/>
      <c r="NXW5" s="218"/>
      <c r="NXX5" s="218"/>
      <c r="NXY5" s="218"/>
      <c r="NXZ5" s="218"/>
      <c r="NYA5" s="218"/>
      <c r="NYB5" s="218"/>
      <c r="NYC5" s="218"/>
      <c r="NYD5" s="218"/>
      <c r="NYE5" s="218"/>
      <c r="NYF5" s="218"/>
      <c r="NYG5" s="218"/>
      <c r="NYH5" s="218"/>
      <c r="NYI5" s="218"/>
      <c r="NYJ5" s="218"/>
      <c r="NYK5" s="218"/>
      <c r="NYL5" s="218"/>
      <c r="NYM5" s="218"/>
      <c r="NYN5" s="218"/>
      <c r="NYO5" s="218"/>
      <c r="NYP5" s="218"/>
      <c r="NYQ5" s="218"/>
      <c r="NYR5" s="218"/>
      <c r="NYS5" s="218"/>
      <c r="NYT5" s="218"/>
      <c r="NYU5" s="218"/>
      <c r="NYV5" s="218"/>
      <c r="NYW5" s="218"/>
      <c r="NYX5" s="218"/>
      <c r="NYY5" s="218"/>
      <c r="NYZ5" s="218"/>
      <c r="NZA5" s="218"/>
      <c r="NZB5" s="218"/>
      <c r="NZC5" s="218"/>
      <c r="NZD5" s="218"/>
      <c r="NZE5" s="218"/>
      <c r="NZF5" s="218"/>
      <c r="NZG5" s="218"/>
      <c r="NZH5" s="218"/>
      <c r="NZI5" s="218"/>
      <c r="NZJ5" s="218"/>
      <c r="NZK5" s="218"/>
      <c r="NZL5" s="218"/>
      <c r="NZM5" s="218"/>
      <c r="NZN5" s="218"/>
      <c r="NZO5" s="218"/>
      <c r="NZP5" s="218"/>
      <c r="NZQ5" s="218"/>
      <c r="NZR5" s="218"/>
      <c r="NZS5" s="218"/>
      <c r="NZT5" s="218"/>
      <c r="NZU5" s="218"/>
      <c r="NZV5" s="218"/>
      <c r="NZW5" s="218"/>
      <c r="NZX5" s="218"/>
      <c r="NZY5" s="218"/>
      <c r="NZZ5" s="218"/>
      <c r="OAA5" s="218"/>
      <c r="OAB5" s="218"/>
      <c r="OAC5" s="218"/>
      <c r="OAD5" s="218"/>
      <c r="OAE5" s="218"/>
      <c r="OAF5" s="218"/>
      <c r="OAG5" s="218"/>
      <c r="OAH5" s="218"/>
      <c r="OAI5" s="218"/>
      <c r="OAJ5" s="218"/>
      <c r="OAK5" s="218"/>
      <c r="OAL5" s="218"/>
      <c r="OAM5" s="218"/>
      <c r="OAN5" s="218"/>
      <c r="OAO5" s="218"/>
      <c r="OAP5" s="218"/>
      <c r="OAQ5" s="218"/>
      <c r="OAR5" s="218"/>
      <c r="OAS5" s="218"/>
      <c r="OAT5" s="218"/>
      <c r="OAU5" s="218"/>
      <c r="OAV5" s="218"/>
      <c r="OAW5" s="218"/>
      <c r="OAX5" s="218"/>
      <c r="OAY5" s="218"/>
      <c r="OAZ5" s="218"/>
      <c r="OBA5" s="218"/>
      <c r="OBB5" s="218"/>
      <c r="OBC5" s="218"/>
      <c r="OBD5" s="218"/>
      <c r="OBE5" s="218"/>
      <c r="OBF5" s="218"/>
      <c r="OBG5" s="218"/>
      <c r="OBH5" s="218"/>
      <c r="OBI5" s="218"/>
      <c r="OBJ5" s="218"/>
      <c r="OBK5" s="218"/>
      <c r="OBL5" s="218"/>
      <c r="OBM5" s="218"/>
      <c r="OBN5" s="218"/>
      <c r="OBO5" s="218"/>
      <c r="OBP5" s="218"/>
      <c r="OBQ5" s="218"/>
      <c r="OBR5" s="218"/>
      <c r="OBS5" s="218"/>
      <c r="OBT5" s="218"/>
      <c r="OBU5" s="218"/>
      <c r="OBV5" s="218"/>
      <c r="OBW5" s="218"/>
      <c r="OBX5" s="218"/>
      <c r="OBY5" s="218"/>
      <c r="OBZ5" s="218"/>
      <c r="OCA5" s="218"/>
      <c r="OCB5" s="218"/>
      <c r="OCC5" s="218"/>
      <c r="OCD5" s="218"/>
      <c r="OCE5" s="218"/>
      <c r="OCF5" s="218"/>
      <c r="OCG5" s="218"/>
      <c r="OCH5" s="218"/>
      <c r="OCI5" s="218"/>
      <c r="OCJ5" s="218"/>
      <c r="OCK5" s="218"/>
      <c r="OCL5" s="218"/>
      <c r="OCM5" s="218"/>
      <c r="OCN5" s="218"/>
      <c r="OCO5" s="218"/>
      <c r="OCP5" s="218"/>
      <c r="OCQ5" s="218"/>
      <c r="OCR5" s="218"/>
      <c r="OCS5" s="218"/>
      <c r="OCT5" s="218"/>
      <c r="OCU5" s="218"/>
      <c r="OCV5" s="218"/>
      <c r="OCW5" s="218"/>
      <c r="OCX5" s="218"/>
      <c r="OCY5" s="218"/>
      <c r="OCZ5" s="218"/>
      <c r="ODA5" s="218"/>
      <c r="ODB5" s="218"/>
      <c r="ODC5" s="218"/>
      <c r="ODD5" s="218"/>
      <c r="ODE5" s="218"/>
      <c r="ODF5" s="218"/>
      <c r="ODG5" s="218"/>
      <c r="ODH5" s="218"/>
      <c r="ODI5" s="218"/>
      <c r="ODJ5" s="218"/>
      <c r="ODK5" s="218"/>
      <c r="ODL5" s="218"/>
      <c r="ODM5" s="218"/>
      <c r="ODN5" s="218"/>
      <c r="ODO5" s="218"/>
      <c r="ODP5" s="218"/>
      <c r="ODQ5" s="218"/>
      <c r="ODR5" s="218"/>
      <c r="ODS5" s="218"/>
      <c r="ODT5" s="218"/>
      <c r="ODU5" s="218"/>
      <c r="ODV5" s="218"/>
      <c r="ODW5" s="218"/>
      <c r="ODX5" s="218"/>
      <c r="ODY5" s="218"/>
      <c r="ODZ5" s="218"/>
      <c r="OEA5" s="218"/>
      <c r="OEB5" s="218"/>
      <c r="OEC5" s="218"/>
      <c r="OED5" s="218"/>
      <c r="OEE5" s="218"/>
      <c r="OEF5" s="218"/>
      <c r="OEG5" s="218"/>
      <c r="OEH5" s="218"/>
      <c r="OEI5" s="218"/>
      <c r="OEJ5" s="218"/>
      <c r="OEK5" s="218"/>
      <c r="OEL5" s="218"/>
      <c r="OEM5" s="218"/>
      <c r="OEN5" s="218"/>
      <c r="OEO5" s="218"/>
      <c r="OEP5" s="218"/>
      <c r="OEQ5" s="218"/>
      <c r="OER5" s="218"/>
      <c r="OES5" s="218"/>
      <c r="OET5" s="218"/>
      <c r="OEU5" s="218"/>
      <c r="OEV5" s="218"/>
      <c r="OEW5" s="218"/>
      <c r="OEX5" s="218"/>
      <c r="OEY5" s="218"/>
      <c r="OEZ5" s="218"/>
      <c r="OFA5" s="218"/>
      <c r="OFB5" s="218"/>
      <c r="OFC5" s="218"/>
      <c r="OFD5" s="218"/>
      <c r="OFE5" s="218"/>
      <c r="OFF5" s="218"/>
      <c r="OFG5" s="218"/>
      <c r="OFH5" s="218"/>
      <c r="OFI5" s="218"/>
      <c r="OFJ5" s="218"/>
      <c r="OFK5" s="218"/>
      <c r="OFL5" s="218"/>
      <c r="OFM5" s="218"/>
      <c r="OFN5" s="218"/>
      <c r="OFO5" s="218"/>
      <c r="OFP5" s="218"/>
      <c r="OFQ5" s="218"/>
      <c r="OFR5" s="218"/>
      <c r="OFS5" s="218"/>
      <c r="OFT5" s="218"/>
      <c r="OFU5" s="218"/>
      <c r="OFV5" s="218"/>
      <c r="OFW5" s="218"/>
      <c r="OFX5" s="218"/>
      <c r="OFY5" s="218"/>
      <c r="OFZ5" s="218"/>
      <c r="OGA5" s="218"/>
      <c r="OGB5" s="218"/>
      <c r="OGC5" s="218"/>
      <c r="OGD5" s="218"/>
      <c r="OGE5" s="218"/>
      <c r="OGF5" s="218"/>
      <c r="OGG5" s="218"/>
      <c r="OGH5" s="218"/>
      <c r="OGI5" s="218"/>
      <c r="OGJ5" s="218"/>
      <c r="OGK5" s="218"/>
      <c r="OGL5" s="218"/>
      <c r="OGM5" s="218"/>
      <c r="OGN5" s="218"/>
      <c r="OGO5" s="218"/>
      <c r="OGP5" s="218"/>
      <c r="OGQ5" s="218"/>
      <c r="OGR5" s="218"/>
      <c r="OGS5" s="218"/>
      <c r="OGT5" s="218"/>
      <c r="OGU5" s="218"/>
      <c r="OGV5" s="218"/>
      <c r="OGW5" s="218"/>
      <c r="OGX5" s="218"/>
      <c r="OGY5" s="218"/>
      <c r="OGZ5" s="218"/>
      <c r="OHA5" s="218"/>
      <c r="OHB5" s="218"/>
      <c r="OHC5" s="218"/>
      <c r="OHD5" s="218"/>
      <c r="OHE5" s="218"/>
      <c r="OHF5" s="218"/>
      <c r="OHG5" s="218"/>
      <c r="OHH5" s="218"/>
      <c r="OHI5" s="218"/>
      <c r="OHJ5" s="218"/>
      <c r="OHK5" s="218"/>
      <c r="OHL5" s="218"/>
      <c r="OHM5" s="218"/>
      <c r="OHN5" s="218"/>
      <c r="OHO5" s="218"/>
      <c r="OHP5" s="218"/>
      <c r="OHQ5" s="218"/>
      <c r="OHR5" s="218"/>
      <c r="OHS5" s="218"/>
      <c r="OHT5" s="218"/>
      <c r="OHU5" s="218"/>
      <c r="OHV5" s="218"/>
      <c r="OHW5" s="218"/>
      <c r="OHX5" s="218"/>
      <c r="OHY5" s="218"/>
      <c r="OHZ5" s="218"/>
      <c r="OIA5" s="218"/>
      <c r="OIB5" s="218"/>
      <c r="OIC5" s="218"/>
      <c r="OID5" s="218"/>
      <c r="OIE5" s="218"/>
      <c r="OIF5" s="218"/>
      <c r="OIG5" s="218"/>
      <c r="OIH5" s="218"/>
      <c r="OII5" s="218"/>
      <c r="OIJ5" s="218"/>
      <c r="OIK5" s="218"/>
      <c r="OIL5" s="218"/>
      <c r="OIM5" s="218"/>
      <c r="OIN5" s="218"/>
      <c r="OIO5" s="218"/>
      <c r="OIP5" s="218"/>
      <c r="OIQ5" s="218"/>
      <c r="OIR5" s="218"/>
      <c r="OIS5" s="218"/>
      <c r="OIT5" s="218"/>
      <c r="OIU5" s="218"/>
      <c r="OIV5" s="218"/>
      <c r="OIW5" s="218"/>
      <c r="OIX5" s="218"/>
      <c r="OIY5" s="218"/>
      <c r="OIZ5" s="218"/>
      <c r="OJA5" s="218"/>
      <c r="OJB5" s="218"/>
      <c r="OJC5" s="218"/>
      <c r="OJD5" s="218"/>
      <c r="OJE5" s="218"/>
      <c r="OJF5" s="218"/>
      <c r="OJG5" s="218"/>
      <c r="OJH5" s="218"/>
      <c r="OJI5" s="218"/>
      <c r="OJJ5" s="218"/>
      <c r="OJK5" s="218"/>
      <c r="OJL5" s="218"/>
      <c r="OJM5" s="218"/>
      <c r="OJN5" s="218"/>
      <c r="OJO5" s="218"/>
      <c r="OJP5" s="218"/>
      <c r="OJQ5" s="218"/>
      <c r="OJR5" s="218"/>
      <c r="OJS5" s="218"/>
      <c r="OJT5" s="218"/>
      <c r="OJU5" s="218"/>
      <c r="OJV5" s="218"/>
      <c r="OJW5" s="218"/>
      <c r="OJX5" s="218"/>
      <c r="OJY5" s="218"/>
      <c r="OJZ5" s="218"/>
      <c r="OKA5" s="218"/>
      <c r="OKB5" s="218"/>
      <c r="OKC5" s="218"/>
      <c r="OKD5" s="218"/>
      <c r="OKE5" s="218"/>
      <c r="OKF5" s="218"/>
      <c r="OKG5" s="218"/>
      <c r="OKH5" s="218"/>
      <c r="OKI5" s="218"/>
      <c r="OKJ5" s="218"/>
      <c r="OKK5" s="218"/>
      <c r="OKL5" s="218"/>
      <c r="OKM5" s="218"/>
      <c r="OKN5" s="218"/>
      <c r="OKO5" s="218"/>
      <c r="OKP5" s="218"/>
      <c r="OKQ5" s="218"/>
      <c r="OKR5" s="218"/>
      <c r="OKS5" s="218"/>
      <c r="OKT5" s="218"/>
      <c r="OKU5" s="218"/>
      <c r="OKV5" s="218"/>
      <c r="OKW5" s="218"/>
      <c r="OKX5" s="218"/>
      <c r="OKY5" s="218"/>
      <c r="OKZ5" s="218"/>
      <c r="OLA5" s="218"/>
      <c r="OLB5" s="218"/>
      <c r="OLC5" s="218"/>
      <c r="OLD5" s="218"/>
      <c r="OLE5" s="218"/>
      <c r="OLF5" s="218"/>
      <c r="OLG5" s="218"/>
      <c r="OLH5" s="218"/>
      <c r="OLI5" s="218"/>
      <c r="OLJ5" s="218"/>
      <c r="OLK5" s="218"/>
      <c r="OLL5" s="218"/>
      <c r="OLM5" s="218"/>
      <c r="OLN5" s="218"/>
      <c r="OLO5" s="218"/>
      <c r="OLP5" s="218"/>
      <c r="OLQ5" s="218"/>
      <c r="OLR5" s="218"/>
      <c r="OLS5" s="218"/>
      <c r="OLT5" s="218"/>
      <c r="OLU5" s="218"/>
      <c r="OLV5" s="218"/>
      <c r="OLW5" s="218"/>
      <c r="OLX5" s="218"/>
      <c r="OLY5" s="218"/>
      <c r="OLZ5" s="218"/>
      <c r="OMA5" s="218"/>
      <c r="OMB5" s="218"/>
      <c r="OMC5" s="218"/>
      <c r="OMD5" s="218"/>
      <c r="OME5" s="218"/>
      <c r="OMF5" s="218"/>
      <c r="OMG5" s="218"/>
      <c r="OMH5" s="218"/>
      <c r="OMI5" s="218"/>
      <c r="OMJ5" s="218"/>
      <c r="OMK5" s="218"/>
      <c r="OML5" s="218"/>
      <c r="OMM5" s="218"/>
      <c r="OMN5" s="218"/>
      <c r="OMO5" s="218"/>
      <c r="OMP5" s="218"/>
      <c r="OMQ5" s="218"/>
      <c r="OMR5" s="218"/>
      <c r="OMS5" s="218"/>
      <c r="OMT5" s="218"/>
      <c r="OMU5" s="218"/>
      <c r="OMV5" s="218"/>
      <c r="OMW5" s="218"/>
      <c r="OMX5" s="218"/>
      <c r="OMY5" s="218"/>
      <c r="OMZ5" s="218"/>
      <c r="ONA5" s="218"/>
      <c r="ONB5" s="218"/>
      <c r="ONC5" s="218"/>
      <c r="OND5" s="218"/>
      <c r="ONE5" s="218"/>
      <c r="ONF5" s="218"/>
      <c r="ONG5" s="218"/>
      <c r="ONH5" s="218"/>
      <c r="ONI5" s="218"/>
      <c r="ONJ5" s="218"/>
      <c r="ONK5" s="218"/>
      <c r="ONL5" s="218"/>
      <c r="ONM5" s="218"/>
      <c r="ONN5" s="218"/>
      <c r="ONO5" s="218"/>
      <c r="ONP5" s="218"/>
      <c r="ONQ5" s="218"/>
      <c r="ONR5" s="218"/>
      <c r="ONS5" s="218"/>
      <c r="ONT5" s="218"/>
      <c r="ONU5" s="218"/>
      <c r="ONV5" s="218"/>
      <c r="ONW5" s="218"/>
      <c r="ONX5" s="218"/>
      <c r="ONY5" s="218"/>
      <c r="ONZ5" s="218"/>
      <c r="OOA5" s="218"/>
      <c r="OOB5" s="218"/>
      <c r="OOC5" s="218"/>
      <c r="OOD5" s="218"/>
      <c r="OOE5" s="218"/>
      <c r="OOF5" s="218"/>
      <c r="OOG5" s="218"/>
      <c r="OOH5" s="218"/>
      <c r="OOI5" s="218"/>
      <c r="OOJ5" s="218"/>
      <c r="OOK5" s="218"/>
      <c r="OOL5" s="218"/>
      <c r="OOM5" s="218"/>
      <c r="OON5" s="218"/>
      <c r="OOO5" s="218"/>
      <c r="OOP5" s="218"/>
      <c r="OOQ5" s="218"/>
      <c r="OOR5" s="218"/>
      <c r="OOS5" s="218"/>
      <c r="OOT5" s="218"/>
      <c r="OOU5" s="218"/>
      <c r="OOV5" s="218"/>
      <c r="OOW5" s="218"/>
      <c r="OOX5" s="218"/>
      <c r="OOY5" s="218"/>
      <c r="OOZ5" s="218"/>
      <c r="OPA5" s="218"/>
      <c r="OPB5" s="218"/>
      <c r="OPC5" s="218"/>
      <c r="OPD5" s="218"/>
      <c r="OPE5" s="218"/>
      <c r="OPF5" s="218"/>
      <c r="OPG5" s="218"/>
      <c r="OPH5" s="218"/>
      <c r="OPI5" s="218"/>
      <c r="OPJ5" s="218"/>
      <c r="OPK5" s="218"/>
      <c r="OPL5" s="218"/>
      <c r="OPM5" s="218"/>
      <c r="OPN5" s="218"/>
      <c r="OPO5" s="218"/>
      <c r="OPP5" s="218"/>
      <c r="OPQ5" s="218"/>
      <c r="OPR5" s="218"/>
      <c r="OPS5" s="218"/>
      <c r="OPT5" s="218"/>
      <c r="OPU5" s="218"/>
      <c r="OPV5" s="218"/>
      <c r="OPW5" s="218"/>
      <c r="OPX5" s="218"/>
      <c r="OPY5" s="218"/>
      <c r="OPZ5" s="218"/>
      <c r="OQA5" s="218"/>
      <c r="OQB5" s="218"/>
      <c r="OQC5" s="218"/>
      <c r="OQD5" s="218"/>
      <c r="OQE5" s="218"/>
      <c r="OQF5" s="218"/>
      <c r="OQG5" s="218"/>
      <c r="OQH5" s="218"/>
      <c r="OQI5" s="218"/>
      <c r="OQJ5" s="218"/>
      <c r="OQK5" s="218"/>
      <c r="OQL5" s="218"/>
      <c r="OQM5" s="218"/>
      <c r="OQN5" s="218"/>
      <c r="OQO5" s="218"/>
      <c r="OQP5" s="218"/>
      <c r="OQQ5" s="218"/>
      <c r="OQR5" s="218"/>
      <c r="OQS5" s="218"/>
      <c r="OQT5" s="218"/>
      <c r="OQU5" s="218"/>
      <c r="OQV5" s="218"/>
      <c r="OQW5" s="218"/>
      <c r="OQX5" s="218"/>
      <c r="OQY5" s="218"/>
      <c r="OQZ5" s="218"/>
      <c r="ORA5" s="218"/>
      <c r="ORB5" s="218"/>
      <c r="ORC5" s="218"/>
      <c r="ORD5" s="218"/>
      <c r="ORE5" s="218"/>
      <c r="ORF5" s="218"/>
      <c r="ORG5" s="218"/>
      <c r="ORH5" s="218"/>
      <c r="ORI5" s="218"/>
      <c r="ORJ5" s="218"/>
      <c r="ORK5" s="218"/>
      <c r="ORL5" s="218"/>
      <c r="ORM5" s="218"/>
      <c r="ORN5" s="218"/>
      <c r="ORO5" s="218"/>
      <c r="ORP5" s="218"/>
      <c r="ORQ5" s="218"/>
      <c r="ORR5" s="218"/>
      <c r="ORS5" s="218"/>
      <c r="ORT5" s="218"/>
      <c r="ORU5" s="218"/>
      <c r="ORV5" s="218"/>
      <c r="ORW5" s="218"/>
      <c r="ORX5" s="218"/>
      <c r="ORY5" s="218"/>
      <c r="ORZ5" s="218"/>
      <c r="OSA5" s="218"/>
      <c r="OSB5" s="218"/>
      <c r="OSC5" s="218"/>
      <c r="OSD5" s="218"/>
      <c r="OSE5" s="218"/>
      <c r="OSF5" s="218"/>
      <c r="OSG5" s="218"/>
      <c r="OSH5" s="218"/>
      <c r="OSI5" s="218"/>
      <c r="OSJ5" s="218"/>
      <c r="OSK5" s="218"/>
      <c r="OSL5" s="218"/>
      <c r="OSM5" s="218"/>
      <c r="OSN5" s="218"/>
      <c r="OSO5" s="218"/>
      <c r="OSP5" s="218"/>
      <c r="OSQ5" s="218"/>
      <c r="OSR5" s="218"/>
      <c r="OSS5" s="218"/>
      <c r="OST5" s="218"/>
      <c r="OSU5" s="218"/>
      <c r="OSV5" s="218"/>
      <c r="OSW5" s="218"/>
      <c r="OSX5" s="218"/>
      <c r="OSY5" s="218"/>
      <c r="OSZ5" s="218"/>
      <c r="OTA5" s="218"/>
      <c r="OTB5" s="218"/>
      <c r="OTC5" s="218"/>
      <c r="OTD5" s="218"/>
      <c r="OTE5" s="218"/>
      <c r="OTF5" s="218"/>
      <c r="OTG5" s="218"/>
      <c r="OTH5" s="218"/>
      <c r="OTI5" s="218"/>
      <c r="OTJ5" s="218"/>
      <c r="OTK5" s="218"/>
      <c r="OTL5" s="218"/>
      <c r="OTM5" s="218"/>
      <c r="OTN5" s="218"/>
      <c r="OTO5" s="218"/>
      <c r="OTP5" s="218"/>
      <c r="OTQ5" s="218"/>
      <c r="OTR5" s="218"/>
      <c r="OTS5" s="218"/>
      <c r="OTT5" s="218"/>
      <c r="OTU5" s="218"/>
      <c r="OTV5" s="218"/>
      <c r="OTW5" s="218"/>
      <c r="OTX5" s="218"/>
      <c r="OTY5" s="218"/>
      <c r="OTZ5" s="218"/>
      <c r="OUA5" s="218"/>
      <c r="OUB5" s="218"/>
      <c r="OUC5" s="218"/>
      <c r="OUD5" s="218"/>
      <c r="OUE5" s="218"/>
      <c r="OUF5" s="218"/>
      <c r="OUG5" s="218"/>
      <c r="OUH5" s="218"/>
      <c r="OUI5" s="218"/>
      <c r="OUJ5" s="218"/>
      <c r="OUK5" s="218"/>
      <c r="OUL5" s="218"/>
      <c r="OUM5" s="218"/>
      <c r="OUN5" s="218"/>
      <c r="OUO5" s="218"/>
      <c r="OUP5" s="218"/>
      <c r="OUQ5" s="218"/>
      <c r="OUR5" s="218"/>
      <c r="OUS5" s="218"/>
      <c r="OUT5" s="218"/>
      <c r="OUU5" s="218"/>
      <c r="OUV5" s="218"/>
      <c r="OUW5" s="218"/>
      <c r="OUX5" s="218"/>
      <c r="OUY5" s="218"/>
      <c r="OUZ5" s="218"/>
      <c r="OVA5" s="218"/>
      <c r="OVB5" s="218"/>
      <c r="OVC5" s="218"/>
      <c r="OVD5" s="218"/>
      <c r="OVE5" s="218"/>
      <c r="OVF5" s="218"/>
      <c r="OVG5" s="218"/>
      <c r="OVH5" s="218"/>
      <c r="OVI5" s="218"/>
      <c r="OVJ5" s="218"/>
      <c r="OVK5" s="218"/>
      <c r="OVL5" s="218"/>
      <c r="OVM5" s="218"/>
      <c r="OVN5" s="218"/>
      <c r="OVO5" s="218"/>
      <c r="OVP5" s="218"/>
      <c r="OVQ5" s="218"/>
      <c r="OVR5" s="218"/>
      <c r="OVS5" s="218"/>
      <c r="OVT5" s="218"/>
      <c r="OVU5" s="218"/>
      <c r="OVV5" s="218"/>
      <c r="OVW5" s="218"/>
      <c r="OVX5" s="218"/>
      <c r="OVY5" s="218"/>
      <c r="OVZ5" s="218"/>
      <c r="OWA5" s="218"/>
      <c r="OWB5" s="218"/>
      <c r="OWC5" s="218"/>
      <c r="OWD5" s="218"/>
      <c r="OWE5" s="218"/>
      <c r="OWF5" s="218"/>
      <c r="OWG5" s="218"/>
      <c r="OWH5" s="218"/>
      <c r="OWI5" s="218"/>
      <c r="OWJ5" s="218"/>
      <c r="OWK5" s="218"/>
      <c r="OWL5" s="218"/>
      <c r="OWM5" s="218"/>
      <c r="OWN5" s="218"/>
      <c r="OWO5" s="218"/>
      <c r="OWP5" s="218"/>
      <c r="OWQ5" s="218"/>
      <c r="OWR5" s="218"/>
      <c r="OWS5" s="218"/>
      <c r="OWT5" s="218"/>
      <c r="OWU5" s="218"/>
      <c r="OWV5" s="218"/>
      <c r="OWW5" s="218"/>
      <c r="OWX5" s="218"/>
      <c r="OWY5" s="218"/>
      <c r="OWZ5" s="218"/>
      <c r="OXA5" s="218"/>
      <c r="OXB5" s="218"/>
      <c r="OXC5" s="218"/>
      <c r="OXD5" s="218"/>
      <c r="OXE5" s="218"/>
      <c r="OXF5" s="218"/>
      <c r="OXG5" s="218"/>
      <c r="OXH5" s="218"/>
      <c r="OXI5" s="218"/>
      <c r="OXJ5" s="218"/>
      <c r="OXK5" s="218"/>
      <c r="OXL5" s="218"/>
      <c r="OXM5" s="218"/>
      <c r="OXN5" s="218"/>
      <c r="OXO5" s="218"/>
      <c r="OXP5" s="218"/>
      <c r="OXQ5" s="218"/>
      <c r="OXR5" s="218"/>
      <c r="OXS5" s="218"/>
      <c r="OXT5" s="218"/>
      <c r="OXU5" s="218"/>
      <c r="OXV5" s="218"/>
      <c r="OXW5" s="218"/>
      <c r="OXX5" s="218"/>
      <c r="OXY5" s="218"/>
      <c r="OXZ5" s="218"/>
      <c r="OYA5" s="218"/>
      <c r="OYB5" s="218"/>
      <c r="OYC5" s="218"/>
      <c r="OYD5" s="218"/>
      <c r="OYE5" s="218"/>
      <c r="OYF5" s="218"/>
      <c r="OYG5" s="218"/>
      <c r="OYH5" s="218"/>
      <c r="OYI5" s="218"/>
      <c r="OYJ5" s="218"/>
      <c r="OYK5" s="218"/>
      <c r="OYL5" s="218"/>
      <c r="OYM5" s="218"/>
      <c r="OYN5" s="218"/>
      <c r="OYO5" s="218"/>
      <c r="OYP5" s="218"/>
      <c r="OYQ5" s="218"/>
      <c r="OYR5" s="218"/>
      <c r="OYS5" s="218"/>
      <c r="OYT5" s="218"/>
      <c r="OYU5" s="218"/>
      <c r="OYV5" s="218"/>
      <c r="OYW5" s="218"/>
      <c r="OYX5" s="218"/>
      <c r="OYY5" s="218"/>
      <c r="OYZ5" s="218"/>
      <c r="OZA5" s="218"/>
      <c r="OZB5" s="218"/>
      <c r="OZC5" s="218"/>
      <c r="OZD5" s="218"/>
      <c r="OZE5" s="218"/>
      <c r="OZF5" s="218"/>
      <c r="OZG5" s="218"/>
      <c r="OZH5" s="218"/>
      <c r="OZI5" s="218"/>
      <c r="OZJ5" s="218"/>
      <c r="OZK5" s="218"/>
      <c r="OZL5" s="218"/>
      <c r="OZM5" s="218"/>
      <c r="OZN5" s="218"/>
      <c r="OZO5" s="218"/>
      <c r="OZP5" s="218"/>
      <c r="OZQ5" s="218"/>
      <c r="OZR5" s="218"/>
      <c r="OZS5" s="218"/>
      <c r="OZT5" s="218"/>
      <c r="OZU5" s="218"/>
      <c r="OZV5" s="218"/>
      <c r="OZW5" s="218"/>
      <c r="OZX5" s="218"/>
      <c r="OZY5" s="218"/>
      <c r="OZZ5" s="218"/>
      <c r="PAA5" s="218"/>
      <c r="PAB5" s="218"/>
      <c r="PAC5" s="218"/>
      <c r="PAD5" s="218"/>
      <c r="PAE5" s="218"/>
      <c r="PAF5" s="218"/>
      <c r="PAG5" s="218"/>
      <c r="PAH5" s="218"/>
      <c r="PAI5" s="218"/>
      <c r="PAJ5" s="218"/>
      <c r="PAK5" s="218"/>
      <c r="PAL5" s="218"/>
      <c r="PAM5" s="218"/>
      <c r="PAN5" s="218"/>
      <c r="PAO5" s="218"/>
      <c r="PAP5" s="218"/>
      <c r="PAQ5" s="218"/>
      <c r="PAR5" s="218"/>
      <c r="PAS5" s="218"/>
      <c r="PAT5" s="218"/>
      <c r="PAU5" s="218"/>
      <c r="PAV5" s="218"/>
      <c r="PAW5" s="218"/>
      <c r="PAX5" s="218"/>
      <c r="PAY5" s="218"/>
      <c r="PAZ5" s="218"/>
      <c r="PBA5" s="218"/>
      <c r="PBB5" s="218"/>
      <c r="PBC5" s="218"/>
      <c r="PBD5" s="218"/>
      <c r="PBE5" s="218"/>
      <c r="PBF5" s="218"/>
      <c r="PBG5" s="218"/>
      <c r="PBH5" s="218"/>
      <c r="PBI5" s="218"/>
      <c r="PBJ5" s="218"/>
      <c r="PBK5" s="218"/>
      <c r="PBL5" s="218"/>
      <c r="PBM5" s="218"/>
      <c r="PBN5" s="218"/>
      <c r="PBO5" s="218"/>
      <c r="PBP5" s="218"/>
      <c r="PBQ5" s="218"/>
      <c r="PBR5" s="218"/>
      <c r="PBS5" s="218"/>
      <c r="PBT5" s="218"/>
      <c r="PBU5" s="218"/>
      <c r="PBV5" s="218"/>
      <c r="PBW5" s="218"/>
      <c r="PBX5" s="218"/>
      <c r="PBY5" s="218"/>
      <c r="PBZ5" s="218"/>
      <c r="PCA5" s="218"/>
      <c r="PCB5" s="218"/>
      <c r="PCC5" s="218"/>
      <c r="PCD5" s="218"/>
      <c r="PCE5" s="218"/>
      <c r="PCF5" s="218"/>
      <c r="PCG5" s="218"/>
      <c r="PCH5" s="218"/>
      <c r="PCI5" s="218"/>
      <c r="PCJ5" s="218"/>
      <c r="PCK5" s="218"/>
      <c r="PCL5" s="218"/>
      <c r="PCM5" s="218"/>
      <c r="PCN5" s="218"/>
      <c r="PCO5" s="218"/>
      <c r="PCP5" s="218"/>
      <c r="PCQ5" s="218"/>
      <c r="PCR5" s="218"/>
      <c r="PCS5" s="218"/>
      <c r="PCT5" s="218"/>
      <c r="PCU5" s="218"/>
      <c r="PCV5" s="218"/>
      <c r="PCW5" s="218"/>
      <c r="PCX5" s="218"/>
      <c r="PCY5" s="218"/>
      <c r="PCZ5" s="218"/>
      <c r="PDA5" s="218"/>
      <c r="PDB5" s="218"/>
      <c r="PDC5" s="218"/>
      <c r="PDD5" s="218"/>
      <c r="PDE5" s="218"/>
      <c r="PDF5" s="218"/>
      <c r="PDG5" s="218"/>
      <c r="PDH5" s="218"/>
      <c r="PDI5" s="218"/>
      <c r="PDJ5" s="218"/>
      <c r="PDK5" s="218"/>
      <c r="PDL5" s="218"/>
      <c r="PDM5" s="218"/>
      <c r="PDN5" s="218"/>
      <c r="PDO5" s="218"/>
      <c r="PDP5" s="218"/>
      <c r="PDQ5" s="218"/>
      <c r="PDR5" s="218"/>
      <c r="PDS5" s="218"/>
      <c r="PDT5" s="218"/>
      <c r="PDU5" s="218"/>
      <c r="PDV5" s="218"/>
      <c r="PDW5" s="218"/>
      <c r="PDX5" s="218"/>
      <c r="PDY5" s="218"/>
      <c r="PDZ5" s="218"/>
      <c r="PEA5" s="218"/>
      <c r="PEB5" s="218"/>
      <c r="PEC5" s="218"/>
      <c r="PED5" s="218"/>
      <c r="PEE5" s="218"/>
      <c r="PEF5" s="218"/>
      <c r="PEG5" s="218"/>
      <c r="PEH5" s="218"/>
      <c r="PEI5" s="218"/>
      <c r="PEJ5" s="218"/>
      <c r="PEK5" s="218"/>
      <c r="PEL5" s="218"/>
      <c r="PEM5" s="218"/>
      <c r="PEN5" s="218"/>
      <c r="PEO5" s="218"/>
      <c r="PEP5" s="218"/>
      <c r="PEQ5" s="218"/>
      <c r="PER5" s="218"/>
      <c r="PES5" s="218"/>
      <c r="PET5" s="218"/>
      <c r="PEU5" s="218"/>
      <c r="PEV5" s="218"/>
      <c r="PEW5" s="218"/>
      <c r="PEX5" s="218"/>
      <c r="PEY5" s="218"/>
      <c r="PEZ5" s="218"/>
      <c r="PFA5" s="218"/>
      <c r="PFB5" s="218"/>
      <c r="PFC5" s="218"/>
      <c r="PFD5" s="218"/>
      <c r="PFE5" s="218"/>
      <c r="PFF5" s="218"/>
      <c r="PFG5" s="218"/>
      <c r="PFH5" s="218"/>
      <c r="PFI5" s="218"/>
      <c r="PFJ5" s="218"/>
      <c r="PFK5" s="218"/>
      <c r="PFL5" s="218"/>
      <c r="PFM5" s="218"/>
      <c r="PFN5" s="218"/>
      <c r="PFO5" s="218"/>
      <c r="PFP5" s="218"/>
      <c r="PFQ5" s="218"/>
      <c r="PFR5" s="218"/>
      <c r="PFS5" s="218"/>
      <c r="PFT5" s="218"/>
      <c r="PFU5" s="218"/>
      <c r="PFV5" s="218"/>
      <c r="PFW5" s="218"/>
      <c r="PFX5" s="218"/>
      <c r="PFY5" s="218"/>
      <c r="PFZ5" s="218"/>
      <c r="PGA5" s="218"/>
      <c r="PGB5" s="218"/>
      <c r="PGC5" s="218"/>
      <c r="PGD5" s="218"/>
      <c r="PGE5" s="218"/>
      <c r="PGF5" s="218"/>
      <c r="PGG5" s="218"/>
      <c r="PGH5" s="218"/>
      <c r="PGI5" s="218"/>
      <c r="PGJ5" s="218"/>
      <c r="PGK5" s="218"/>
      <c r="PGL5" s="218"/>
      <c r="PGM5" s="218"/>
      <c r="PGN5" s="218"/>
      <c r="PGO5" s="218"/>
      <c r="PGP5" s="218"/>
      <c r="PGQ5" s="218"/>
      <c r="PGR5" s="218"/>
      <c r="PGS5" s="218"/>
      <c r="PGT5" s="218"/>
      <c r="PGU5" s="218"/>
      <c r="PGV5" s="218"/>
      <c r="PGW5" s="218"/>
      <c r="PGX5" s="218"/>
      <c r="PGY5" s="218"/>
      <c r="PGZ5" s="218"/>
      <c r="PHA5" s="218"/>
      <c r="PHB5" s="218"/>
      <c r="PHC5" s="218"/>
      <c r="PHD5" s="218"/>
      <c r="PHE5" s="218"/>
      <c r="PHF5" s="218"/>
      <c r="PHG5" s="218"/>
      <c r="PHH5" s="218"/>
      <c r="PHI5" s="218"/>
      <c r="PHJ5" s="218"/>
      <c r="PHK5" s="218"/>
      <c r="PHL5" s="218"/>
      <c r="PHM5" s="218"/>
      <c r="PHN5" s="218"/>
      <c r="PHO5" s="218"/>
      <c r="PHP5" s="218"/>
      <c r="PHQ5" s="218"/>
      <c r="PHR5" s="218"/>
      <c r="PHS5" s="218"/>
      <c r="PHT5" s="218"/>
      <c r="PHU5" s="218"/>
      <c r="PHV5" s="218"/>
      <c r="PHW5" s="218"/>
      <c r="PHX5" s="218"/>
      <c r="PHY5" s="218"/>
      <c r="PHZ5" s="218"/>
      <c r="PIA5" s="218"/>
      <c r="PIB5" s="218"/>
      <c r="PIC5" s="218"/>
      <c r="PID5" s="218"/>
      <c r="PIE5" s="218"/>
      <c r="PIF5" s="218"/>
      <c r="PIG5" s="218"/>
      <c r="PIH5" s="218"/>
      <c r="PII5" s="218"/>
      <c r="PIJ5" s="218"/>
      <c r="PIK5" s="218"/>
      <c r="PIL5" s="218"/>
      <c r="PIM5" s="218"/>
      <c r="PIN5" s="218"/>
      <c r="PIO5" s="218"/>
      <c r="PIP5" s="218"/>
      <c r="PIQ5" s="218"/>
      <c r="PIR5" s="218"/>
      <c r="PIS5" s="218"/>
      <c r="PIT5" s="218"/>
      <c r="PIU5" s="218"/>
      <c r="PIV5" s="218"/>
      <c r="PIW5" s="218"/>
      <c r="PIX5" s="218"/>
      <c r="PIY5" s="218"/>
      <c r="PIZ5" s="218"/>
      <c r="PJA5" s="218"/>
      <c r="PJB5" s="218"/>
      <c r="PJC5" s="218"/>
      <c r="PJD5" s="218"/>
      <c r="PJE5" s="218"/>
      <c r="PJF5" s="218"/>
      <c r="PJG5" s="218"/>
      <c r="PJH5" s="218"/>
      <c r="PJI5" s="218"/>
      <c r="PJJ5" s="218"/>
      <c r="PJK5" s="218"/>
      <c r="PJL5" s="218"/>
      <c r="PJM5" s="218"/>
      <c r="PJN5" s="218"/>
      <c r="PJO5" s="218"/>
      <c r="PJP5" s="218"/>
      <c r="PJQ5" s="218"/>
      <c r="PJR5" s="218"/>
      <c r="PJS5" s="218"/>
      <c r="PJT5" s="218"/>
      <c r="PJU5" s="218"/>
      <c r="PJV5" s="218"/>
      <c r="PJW5" s="218"/>
      <c r="PJX5" s="218"/>
      <c r="PJY5" s="218"/>
      <c r="PJZ5" s="218"/>
      <c r="PKA5" s="218"/>
      <c r="PKB5" s="218"/>
      <c r="PKC5" s="218"/>
      <c r="PKD5" s="218"/>
      <c r="PKE5" s="218"/>
      <c r="PKF5" s="218"/>
      <c r="PKG5" s="218"/>
      <c r="PKH5" s="218"/>
      <c r="PKI5" s="218"/>
      <c r="PKJ5" s="218"/>
      <c r="PKK5" s="218"/>
      <c r="PKL5" s="218"/>
      <c r="PKM5" s="218"/>
      <c r="PKN5" s="218"/>
      <c r="PKO5" s="218"/>
      <c r="PKP5" s="218"/>
      <c r="PKQ5" s="218"/>
      <c r="PKR5" s="218"/>
      <c r="PKS5" s="218"/>
      <c r="PKT5" s="218"/>
      <c r="PKU5" s="218"/>
      <c r="PKV5" s="218"/>
      <c r="PKW5" s="218"/>
      <c r="PKX5" s="218"/>
      <c r="PKY5" s="218"/>
      <c r="PKZ5" s="218"/>
      <c r="PLA5" s="218"/>
      <c r="PLB5" s="218"/>
      <c r="PLC5" s="218"/>
      <c r="PLD5" s="218"/>
      <c r="PLE5" s="218"/>
      <c r="PLF5" s="218"/>
      <c r="PLG5" s="218"/>
      <c r="PLH5" s="218"/>
      <c r="PLI5" s="218"/>
      <c r="PLJ5" s="218"/>
      <c r="PLK5" s="218"/>
      <c r="PLL5" s="218"/>
      <c r="PLM5" s="218"/>
      <c r="PLN5" s="218"/>
      <c r="PLO5" s="218"/>
      <c r="PLP5" s="218"/>
      <c r="PLQ5" s="218"/>
      <c r="PLR5" s="218"/>
      <c r="PLS5" s="218"/>
      <c r="PLT5" s="218"/>
      <c r="PLU5" s="218"/>
      <c r="PLV5" s="218"/>
      <c r="PLW5" s="218"/>
      <c r="PLX5" s="218"/>
      <c r="PLY5" s="218"/>
      <c r="PLZ5" s="218"/>
      <c r="PMA5" s="218"/>
      <c r="PMB5" s="218"/>
      <c r="PMC5" s="218"/>
      <c r="PMD5" s="218"/>
      <c r="PME5" s="218"/>
      <c r="PMF5" s="218"/>
      <c r="PMG5" s="218"/>
      <c r="PMH5" s="218"/>
      <c r="PMI5" s="218"/>
      <c r="PMJ5" s="218"/>
      <c r="PMK5" s="218"/>
      <c r="PML5" s="218"/>
      <c r="PMM5" s="218"/>
      <c r="PMN5" s="218"/>
      <c r="PMO5" s="218"/>
      <c r="PMP5" s="218"/>
      <c r="PMQ5" s="218"/>
      <c r="PMR5" s="218"/>
      <c r="PMS5" s="218"/>
      <c r="PMT5" s="218"/>
      <c r="PMU5" s="218"/>
      <c r="PMV5" s="218"/>
      <c r="PMW5" s="218"/>
      <c r="PMX5" s="218"/>
      <c r="PMY5" s="218"/>
      <c r="PMZ5" s="218"/>
      <c r="PNA5" s="218"/>
      <c r="PNB5" s="218"/>
      <c r="PNC5" s="218"/>
      <c r="PND5" s="218"/>
      <c r="PNE5" s="218"/>
      <c r="PNF5" s="218"/>
      <c r="PNG5" s="218"/>
      <c r="PNH5" s="218"/>
      <c r="PNI5" s="218"/>
      <c r="PNJ5" s="218"/>
      <c r="PNK5" s="218"/>
      <c r="PNL5" s="218"/>
      <c r="PNM5" s="218"/>
      <c r="PNN5" s="218"/>
      <c r="PNO5" s="218"/>
      <c r="PNP5" s="218"/>
      <c r="PNQ5" s="218"/>
      <c r="PNR5" s="218"/>
      <c r="PNS5" s="218"/>
      <c r="PNT5" s="218"/>
      <c r="PNU5" s="218"/>
      <c r="PNV5" s="218"/>
      <c r="PNW5" s="218"/>
      <c r="PNX5" s="218"/>
      <c r="PNY5" s="218"/>
      <c r="PNZ5" s="218"/>
      <c r="POA5" s="218"/>
      <c r="POB5" s="218"/>
      <c r="POC5" s="218"/>
      <c r="POD5" s="218"/>
      <c r="POE5" s="218"/>
      <c r="POF5" s="218"/>
      <c r="POG5" s="218"/>
      <c r="POH5" s="218"/>
      <c r="POI5" s="218"/>
      <c r="POJ5" s="218"/>
      <c r="POK5" s="218"/>
      <c r="POL5" s="218"/>
      <c r="POM5" s="218"/>
      <c r="PON5" s="218"/>
      <c r="POO5" s="218"/>
      <c r="POP5" s="218"/>
      <c r="POQ5" s="218"/>
      <c r="POR5" s="218"/>
      <c r="POS5" s="218"/>
      <c r="POT5" s="218"/>
      <c r="POU5" s="218"/>
      <c r="POV5" s="218"/>
      <c r="POW5" s="218"/>
      <c r="POX5" s="218"/>
      <c r="POY5" s="218"/>
      <c r="POZ5" s="218"/>
      <c r="PPA5" s="218"/>
      <c r="PPB5" s="218"/>
      <c r="PPC5" s="218"/>
      <c r="PPD5" s="218"/>
      <c r="PPE5" s="218"/>
      <c r="PPF5" s="218"/>
      <c r="PPG5" s="218"/>
      <c r="PPH5" s="218"/>
      <c r="PPI5" s="218"/>
      <c r="PPJ5" s="218"/>
      <c r="PPK5" s="218"/>
      <c r="PPL5" s="218"/>
      <c r="PPM5" s="218"/>
      <c r="PPN5" s="218"/>
      <c r="PPO5" s="218"/>
      <c r="PPP5" s="218"/>
      <c r="PPQ5" s="218"/>
      <c r="PPR5" s="218"/>
      <c r="PPS5" s="218"/>
      <c r="PPT5" s="218"/>
      <c r="PPU5" s="218"/>
      <c r="PPV5" s="218"/>
      <c r="PPW5" s="218"/>
      <c r="PPX5" s="218"/>
      <c r="PPY5" s="218"/>
      <c r="PPZ5" s="218"/>
      <c r="PQA5" s="218"/>
      <c r="PQB5" s="218"/>
      <c r="PQC5" s="218"/>
      <c r="PQD5" s="218"/>
      <c r="PQE5" s="218"/>
      <c r="PQF5" s="218"/>
      <c r="PQG5" s="218"/>
      <c r="PQH5" s="218"/>
      <c r="PQI5" s="218"/>
      <c r="PQJ5" s="218"/>
      <c r="PQK5" s="218"/>
      <c r="PQL5" s="218"/>
      <c r="PQM5" s="218"/>
      <c r="PQN5" s="218"/>
      <c r="PQO5" s="218"/>
      <c r="PQP5" s="218"/>
      <c r="PQQ5" s="218"/>
      <c r="PQR5" s="218"/>
      <c r="PQS5" s="218"/>
      <c r="PQT5" s="218"/>
      <c r="PQU5" s="218"/>
      <c r="PQV5" s="218"/>
      <c r="PQW5" s="218"/>
      <c r="PQX5" s="218"/>
      <c r="PQY5" s="218"/>
      <c r="PQZ5" s="218"/>
      <c r="PRA5" s="218"/>
      <c r="PRB5" s="218"/>
      <c r="PRC5" s="218"/>
      <c r="PRD5" s="218"/>
      <c r="PRE5" s="218"/>
      <c r="PRF5" s="218"/>
      <c r="PRG5" s="218"/>
      <c r="PRH5" s="218"/>
      <c r="PRI5" s="218"/>
      <c r="PRJ5" s="218"/>
      <c r="PRK5" s="218"/>
      <c r="PRL5" s="218"/>
      <c r="PRM5" s="218"/>
      <c r="PRN5" s="218"/>
      <c r="PRO5" s="218"/>
      <c r="PRP5" s="218"/>
      <c r="PRQ5" s="218"/>
      <c r="PRR5" s="218"/>
      <c r="PRS5" s="218"/>
      <c r="PRT5" s="218"/>
      <c r="PRU5" s="218"/>
      <c r="PRV5" s="218"/>
      <c r="PRW5" s="218"/>
      <c r="PRX5" s="218"/>
      <c r="PRY5" s="218"/>
      <c r="PRZ5" s="218"/>
      <c r="PSA5" s="218"/>
      <c r="PSB5" s="218"/>
      <c r="PSC5" s="218"/>
      <c r="PSD5" s="218"/>
      <c r="PSE5" s="218"/>
      <c r="PSF5" s="218"/>
      <c r="PSG5" s="218"/>
      <c r="PSH5" s="218"/>
      <c r="PSI5" s="218"/>
      <c r="PSJ5" s="218"/>
      <c r="PSK5" s="218"/>
      <c r="PSL5" s="218"/>
      <c r="PSM5" s="218"/>
      <c r="PSN5" s="218"/>
      <c r="PSO5" s="218"/>
      <c r="PSP5" s="218"/>
      <c r="PSQ5" s="218"/>
      <c r="PSR5" s="218"/>
      <c r="PSS5" s="218"/>
      <c r="PST5" s="218"/>
      <c r="PSU5" s="218"/>
      <c r="PSV5" s="218"/>
      <c r="PSW5" s="218"/>
      <c r="PSX5" s="218"/>
      <c r="PSY5" s="218"/>
      <c r="PSZ5" s="218"/>
      <c r="PTA5" s="218"/>
      <c r="PTB5" s="218"/>
      <c r="PTC5" s="218"/>
      <c r="PTD5" s="218"/>
      <c r="PTE5" s="218"/>
      <c r="PTF5" s="218"/>
      <c r="PTG5" s="218"/>
      <c r="PTH5" s="218"/>
      <c r="PTI5" s="218"/>
      <c r="PTJ5" s="218"/>
      <c r="PTK5" s="218"/>
      <c r="PTL5" s="218"/>
      <c r="PTM5" s="218"/>
      <c r="PTN5" s="218"/>
      <c r="PTO5" s="218"/>
      <c r="PTP5" s="218"/>
      <c r="PTQ5" s="218"/>
      <c r="PTR5" s="218"/>
      <c r="PTS5" s="218"/>
      <c r="PTT5" s="218"/>
      <c r="PTU5" s="218"/>
      <c r="PTV5" s="218"/>
      <c r="PTW5" s="218"/>
      <c r="PTX5" s="218"/>
      <c r="PTY5" s="218"/>
      <c r="PTZ5" s="218"/>
      <c r="PUA5" s="218"/>
      <c r="PUB5" s="218"/>
      <c r="PUC5" s="218"/>
      <c r="PUD5" s="218"/>
      <c r="PUE5" s="218"/>
      <c r="PUF5" s="218"/>
      <c r="PUG5" s="218"/>
      <c r="PUH5" s="218"/>
      <c r="PUI5" s="218"/>
      <c r="PUJ5" s="218"/>
      <c r="PUK5" s="218"/>
      <c r="PUL5" s="218"/>
      <c r="PUM5" s="218"/>
      <c r="PUN5" s="218"/>
      <c r="PUO5" s="218"/>
      <c r="PUP5" s="218"/>
      <c r="PUQ5" s="218"/>
      <c r="PUR5" s="218"/>
      <c r="PUS5" s="218"/>
      <c r="PUT5" s="218"/>
      <c r="PUU5" s="218"/>
      <c r="PUV5" s="218"/>
      <c r="PUW5" s="218"/>
      <c r="PUX5" s="218"/>
      <c r="PUY5" s="218"/>
      <c r="PUZ5" s="218"/>
      <c r="PVA5" s="218"/>
      <c r="PVB5" s="218"/>
      <c r="PVC5" s="218"/>
      <c r="PVD5" s="218"/>
      <c r="PVE5" s="218"/>
      <c r="PVF5" s="218"/>
      <c r="PVG5" s="218"/>
      <c r="PVH5" s="218"/>
      <c r="PVI5" s="218"/>
      <c r="PVJ5" s="218"/>
      <c r="PVK5" s="218"/>
      <c r="PVL5" s="218"/>
      <c r="PVM5" s="218"/>
      <c r="PVN5" s="218"/>
      <c r="PVO5" s="218"/>
      <c r="PVP5" s="218"/>
      <c r="PVQ5" s="218"/>
      <c r="PVR5" s="218"/>
      <c r="PVS5" s="218"/>
      <c r="PVT5" s="218"/>
      <c r="PVU5" s="218"/>
      <c r="PVV5" s="218"/>
      <c r="PVW5" s="218"/>
      <c r="PVX5" s="218"/>
      <c r="PVY5" s="218"/>
      <c r="PVZ5" s="218"/>
      <c r="PWA5" s="218"/>
      <c r="PWB5" s="218"/>
      <c r="PWC5" s="218"/>
      <c r="PWD5" s="218"/>
      <c r="PWE5" s="218"/>
      <c r="PWF5" s="218"/>
      <c r="PWG5" s="218"/>
      <c r="PWH5" s="218"/>
      <c r="PWI5" s="218"/>
      <c r="PWJ5" s="218"/>
      <c r="PWK5" s="218"/>
      <c r="PWL5" s="218"/>
      <c r="PWM5" s="218"/>
      <c r="PWN5" s="218"/>
      <c r="PWO5" s="218"/>
      <c r="PWP5" s="218"/>
      <c r="PWQ5" s="218"/>
      <c r="PWR5" s="218"/>
      <c r="PWS5" s="218"/>
      <c r="PWT5" s="218"/>
      <c r="PWU5" s="218"/>
      <c r="PWV5" s="218"/>
      <c r="PWW5" s="218"/>
      <c r="PWX5" s="218"/>
      <c r="PWY5" s="218"/>
      <c r="PWZ5" s="218"/>
      <c r="PXA5" s="218"/>
      <c r="PXB5" s="218"/>
      <c r="PXC5" s="218"/>
      <c r="PXD5" s="218"/>
      <c r="PXE5" s="218"/>
      <c r="PXF5" s="218"/>
      <c r="PXG5" s="218"/>
      <c r="PXH5" s="218"/>
      <c r="PXI5" s="218"/>
      <c r="PXJ5" s="218"/>
      <c r="PXK5" s="218"/>
      <c r="PXL5" s="218"/>
      <c r="PXM5" s="218"/>
      <c r="PXN5" s="218"/>
      <c r="PXO5" s="218"/>
      <c r="PXP5" s="218"/>
      <c r="PXQ5" s="218"/>
      <c r="PXR5" s="218"/>
      <c r="PXS5" s="218"/>
      <c r="PXT5" s="218"/>
      <c r="PXU5" s="218"/>
      <c r="PXV5" s="218"/>
      <c r="PXW5" s="218"/>
      <c r="PXX5" s="218"/>
      <c r="PXY5" s="218"/>
      <c r="PXZ5" s="218"/>
      <c r="PYA5" s="218"/>
      <c r="PYB5" s="218"/>
      <c r="PYC5" s="218"/>
      <c r="PYD5" s="218"/>
      <c r="PYE5" s="218"/>
      <c r="PYF5" s="218"/>
      <c r="PYG5" s="218"/>
      <c r="PYH5" s="218"/>
      <c r="PYI5" s="218"/>
      <c r="PYJ5" s="218"/>
      <c r="PYK5" s="218"/>
      <c r="PYL5" s="218"/>
      <c r="PYM5" s="218"/>
      <c r="PYN5" s="218"/>
      <c r="PYO5" s="218"/>
      <c r="PYP5" s="218"/>
      <c r="PYQ5" s="218"/>
      <c r="PYR5" s="218"/>
      <c r="PYS5" s="218"/>
      <c r="PYT5" s="218"/>
      <c r="PYU5" s="218"/>
      <c r="PYV5" s="218"/>
      <c r="PYW5" s="218"/>
      <c r="PYX5" s="218"/>
      <c r="PYY5" s="218"/>
      <c r="PYZ5" s="218"/>
      <c r="PZA5" s="218"/>
      <c r="PZB5" s="218"/>
      <c r="PZC5" s="218"/>
      <c r="PZD5" s="218"/>
      <c r="PZE5" s="218"/>
      <c r="PZF5" s="218"/>
      <c r="PZG5" s="218"/>
      <c r="PZH5" s="218"/>
      <c r="PZI5" s="218"/>
      <c r="PZJ5" s="218"/>
      <c r="PZK5" s="218"/>
      <c r="PZL5" s="218"/>
      <c r="PZM5" s="218"/>
      <c r="PZN5" s="218"/>
      <c r="PZO5" s="218"/>
      <c r="PZP5" s="218"/>
      <c r="PZQ5" s="218"/>
      <c r="PZR5" s="218"/>
      <c r="PZS5" s="218"/>
      <c r="PZT5" s="218"/>
      <c r="PZU5" s="218"/>
      <c r="PZV5" s="218"/>
      <c r="PZW5" s="218"/>
      <c r="PZX5" s="218"/>
      <c r="PZY5" s="218"/>
      <c r="PZZ5" s="218"/>
      <c r="QAA5" s="218"/>
      <c r="QAB5" s="218"/>
      <c r="QAC5" s="218"/>
      <c r="QAD5" s="218"/>
      <c r="QAE5" s="218"/>
      <c r="QAF5" s="218"/>
      <c r="QAG5" s="218"/>
      <c r="QAH5" s="218"/>
      <c r="QAI5" s="218"/>
      <c r="QAJ5" s="218"/>
      <c r="QAK5" s="218"/>
      <c r="QAL5" s="218"/>
      <c r="QAM5" s="218"/>
      <c r="QAN5" s="218"/>
      <c r="QAO5" s="218"/>
      <c r="QAP5" s="218"/>
      <c r="QAQ5" s="218"/>
      <c r="QAR5" s="218"/>
      <c r="QAS5" s="218"/>
      <c r="QAT5" s="218"/>
      <c r="QAU5" s="218"/>
      <c r="QAV5" s="218"/>
      <c r="QAW5" s="218"/>
      <c r="QAX5" s="218"/>
      <c r="QAY5" s="218"/>
      <c r="QAZ5" s="218"/>
      <c r="QBA5" s="218"/>
      <c r="QBB5" s="218"/>
      <c r="QBC5" s="218"/>
      <c r="QBD5" s="218"/>
      <c r="QBE5" s="218"/>
      <c r="QBF5" s="218"/>
      <c r="QBG5" s="218"/>
      <c r="QBH5" s="218"/>
      <c r="QBI5" s="218"/>
      <c r="QBJ5" s="218"/>
      <c r="QBK5" s="218"/>
      <c r="QBL5" s="218"/>
      <c r="QBM5" s="218"/>
      <c r="QBN5" s="218"/>
      <c r="QBO5" s="218"/>
      <c r="QBP5" s="218"/>
      <c r="QBQ5" s="218"/>
      <c r="QBR5" s="218"/>
      <c r="QBS5" s="218"/>
      <c r="QBT5" s="218"/>
      <c r="QBU5" s="218"/>
      <c r="QBV5" s="218"/>
      <c r="QBW5" s="218"/>
      <c r="QBX5" s="218"/>
      <c r="QBY5" s="218"/>
      <c r="QBZ5" s="218"/>
      <c r="QCA5" s="218"/>
      <c r="QCB5" s="218"/>
      <c r="QCC5" s="218"/>
      <c r="QCD5" s="218"/>
      <c r="QCE5" s="218"/>
      <c r="QCF5" s="218"/>
      <c r="QCG5" s="218"/>
      <c r="QCH5" s="218"/>
      <c r="QCI5" s="218"/>
      <c r="QCJ5" s="218"/>
      <c r="QCK5" s="218"/>
      <c r="QCL5" s="218"/>
      <c r="QCM5" s="218"/>
      <c r="QCN5" s="218"/>
      <c r="QCO5" s="218"/>
      <c r="QCP5" s="218"/>
      <c r="QCQ5" s="218"/>
      <c r="QCR5" s="218"/>
      <c r="QCS5" s="218"/>
      <c r="QCT5" s="218"/>
      <c r="QCU5" s="218"/>
      <c r="QCV5" s="218"/>
      <c r="QCW5" s="218"/>
      <c r="QCX5" s="218"/>
      <c r="QCY5" s="218"/>
      <c r="QCZ5" s="218"/>
      <c r="QDA5" s="218"/>
      <c r="QDB5" s="218"/>
      <c r="QDC5" s="218"/>
      <c r="QDD5" s="218"/>
      <c r="QDE5" s="218"/>
      <c r="QDF5" s="218"/>
      <c r="QDG5" s="218"/>
      <c r="QDH5" s="218"/>
      <c r="QDI5" s="218"/>
      <c r="QDJ5" s="218"/>
      <c r="QDK5" s="218"/>
      <c r="QDL5" s="218"/>
      <c r="QDM5" s="218"/>
      <c r="QDN5" s="218"/>
      <c r="QDO5" s="218"/>
      <c r="QDP5" s="218"/>
      <c r="QDQ5" s="218"/>
      <c r="QDR5" s="218"/>
      <c r="QDS5" s="218"/>
      <c r="QDT5" s="218"/>
      <c r="QDU5" s="218"/>
      <c r="QDV5" s="218"/>
      <c r="QDW5" s="218"/>
      <c r="QDX5" s="218"/>
      <c r="QDY5" s="218"/>
      <c r="QDZ5" s="218"/>
      <c r="QEA5" s="218"/>
      <c r="QEB5" s="218"/>
      <c r="QEC5" s="218"/>
      <c r="QED5" s="218"/>
      <c r="QEE5" s="218"/>
      <c r="QEF5" s="218"/>
      <c r="QEG5" s="218"/>
      <c r="QEH5" s="218"/>
      <c r="QEI5" s="218"/>
      <c r="QEJ5" s="218"/>
      <c r="QEK5" s="218"/>
      <c r="QEL5" s="218"/>
      <c r="QEM5" s="218"/>
      <c r="QEN5" s="218"/>
      <c r="QEO5" s="218"/>
      <c r="QEP5" s="218"/>
      <c r="QEQ5" s="218"/>
      <c r="QER5" s="218"/>
      <c r="QES5" s="218"/>
      <c r="QET5" s="218"/>
      <c r="QEU5" s="218"/>
      <c r="QEV5" s="218"/>
      <c r="QEW5" s="218"/>
      <c r="QEX5" s="218"/>
      <c r="QEY5" s="218"/>
      <c r="QEZ5" s="218"/>
      <c r="QFA5" s="218"/>
      <c r="QFB5" s="218"/>
      <c r="QFC5" s="218"/>
      <c r="QFD5" s="218"/>
      <c r="QFE5" s="218"/>
      <c r="QFF5" s="218"/>
      <c r="QFG5" s="218"/>
      <c r="QFH5" s="218"/>
      <c r="QFI5" s="218"/>
      <c r="QFJ5" s="218"/>
      <c r="QFK5" s="218"/>
      <c r="QFL5" s="218"/>
      <c r="QFM5" s="218"/>
      <c r="QFN5" s="218"/>
      <c r="QFO5" s="218"/>
      <c r="QFP5" s="218"/>
      <c r="QFQ5" s="218"/>
      <c r="QFR5" s="218"/>
      <c r="QFS5" s="218"/>
      <c r="QFT5" s="218"/>
      <c r="QFU5" s="218"/>
      <c r="QFV5" s="218"/>
      <c r="QFW5" s="218"/>
      <c r="QFX5" s="218"/>
      <c r="QFY5" s="218"/>
      <c r="QFZ5" s="218"/>
      <c r="QGA5" s="218"/>
      <c r="QGB5" s="218"/>
      <c r="QGC5" s="218"/>
      <c r="QGD5" s="218"/>
      <c r="QGE5" s="218"/>
      <c r="QGF5" s="218"/>
      <c r="QGG5" s="218"/>
      <c r="QGH5" s="218"/>
      <c r="QGI5" s="218"/>
      <c r="QGJ5" s="218"/>
      <c r="QGK5" s="218"/>
      <c r="QGL5" s="218"/>
      <c r="QGM5" s="218"/>
      <c r="QGN5" s="218"/>
      <c r="QGO5" s="218"/>
      <c r="QGP5" s="218"/>
      <c r="QGQ5" s="218"/>
      <c r="QGR5" s="218"/>
      <c r="QGS5" s="218"/>
      <c r="QGT5" s="218"/>
      <c r="QGU5" s="218"/>
      <c r="QGV5" s="218"/>
      <c r="QGW5" s="218"/>
      <c r="QGX5" s="218"/>
      <c r="QGY5" s="218"/>
      <c r="QGZ5" s="218"/>
      <c r="QHA5" s="218"/>
      <c r="QHB5" s="218"/>
      <c r="QHC5" s="218"/>
      <c r="QHD5" s="218"/>
      <c r="QHE5" s="218"/>
      <c r="QHF5" s="218"/>
      <c r="QHG5" s="218"/>
      <c r="QHH5" s="218"/>
      <c r="QHI5" s="218"/>
      <c r="QHJ5" s="218"/>
      <c r="QHK5" s="218"/>
      <c r="QHL5" s="218"/>
      <c r="QHM5" s="218"/>
      <c r="QHN5" s="218"/>
      <c r="QHO5" s="218"/>
      <c r="QHP5" s="218"/>
      <c r="QHQ5" s="218"/>
      <c r="QHR5" s="218"/>
      <c r="QHS5" s="218"/>
      <c r="QHT5" s="218"/>
      <c r="QHU5" s="218"/>
      <c r="QHV5" s="218"/>
      <c r="QHW5" s="218"/>
      <c r="QHX5" s="218"/>
      <c r="QHY5" s="218"/>
      <c r="QHZ5" s="218"/>
      <c r="QIA5" s="218"/>
      <c r="QIB5" s="218"/>
      <c r="QIC5" s="218"/>
      <c r="QID5" s="218"/>
      <c r="QIE5" s="218"/>
      <c r="QIF5" s="218"/>
      <c r="QIG5" s="218"/>
      <c r="QIH5" s="218"/>
      <c r="QII5" s="218"/>
      <c r="QIJ5" s="218"/>
      <c r="QIK5" s="218"/>
      <c r="QIL5" s="218"/>
      <c r="QIM5" s="218"/>
      <c r="QIN5" s="218"/>
      <c r="QIO5" s="218"/>
      <c r="QIP5" s="218"/>
      <c r="QIQ5" s="218"/>
      <c r="QIR5" s="218"/>
      <c r="QIS5" s="218"/>
      <c r="QIT5" s="218"/>
      <c r="QIU5" s="218"/>
      <c r="QIV5" s="218"/>
      <c r="QIW5" s="218"/>
      <c r="QIX5" s="218"/>
      <c r="QIY5" s="218"/>
      <c r="QIZ5" s="218"/>
      <c r="QJA5" s="218"/>
      <c r="QJB5" s="218"/>
      <c r="QJC5" s="218"/>
      <c r="QJD5" s="218"/>
      <c r="QJE5" s="218"/>
      <c r="QJF5" s="218"/>
      <c r="QJG5" s="218"/>
      <c r="QJH5" s="218"/>
      <c r="QJI5" s="218"/>
      <c r="QJJ5" s="218"/>
      <c r="QJK5" s="218"/>
      <c r="QJL5" s="218"/>
      <c r="QJM5" s="218"/>
      <c r="QJN5" s="218"/>
      <c r="QJO5" s="218"/>
      <c r="QJP5" s="218"/>
      <c r="QJQ5" s="218"/>
      <c r="QJR5" s="218"/>
      <c r="QJS5" s="218"/>
      <c r="QJT5" s="218"/>
      <c r="QJU5" s="218"/>
      <c r="QJV5" s="218"/>
      <c r="QJW5" s="218"/>
      <c r="QJX5" s="218"/>
      <c r="QJY5" s="218"/>
      <c r="QJZ5" s="218"/>
      <c r="QKA5" s="218"/>
      <c r="QKB5" s="218"/>
      <c r="QKC5" s="218"/>
      <c r="QKD5" s="218"/>
      <c r="QKE5" s="218"/>
      <c r="QKF5" s="218"/>
      <c r="QKG5" s="218"/>
      <c r="QKH5" s="218"/>
      <c r="QKI5" s="218"/>
      <c r="QKJ5" s="218"/>
      <c r="QKK5" s="218"/>
      <c r="QKL5" s="218"/>
      <c r="QKM5" s="218"/>
      <c r="QKN5" s="218"/>
      <c r="QKO5" s="218"/>
      <c r="QKP5" s="218"/>
      <c r="QKQ5" s="218"/>
      <c r="QKR5" s="218"/>
      <c r="QKS5" s="218"/>
      <c r="QKT5" s="218"/>
      <c r="QKU5" s="218"/>
      <c r="QKV5" s="218"/>
      <c r="QKW5" s="218"/>
      <c r="QKX5" s="218"/>
      <c r="QKY5" s="218"/>
      <c r="QKZ5" s="218"/>
      <c r="QLA5" s="218"/>
      <c r="QLB5" s="218"/>
      <c r="QLC5" s="218"/>
      <c r="QLD5" s="218"/>
      <c r="QLE5" s="218"/>
      <c r="QLF5" s="218"/>
      <c r="QLG5" s="218"/>
      <c r="QLH5" s="218"/>
      <c r="QLI5" s="218"/>
      <c r="QLJ5" s="218"/>
      <c r="QLK5" s="218"/>
      <c r="QLL5" s="218"/>
      <c r="QLM5" s="218"/>
      <c r="QLN5" s="218"/>
      <c r="QLO5" s="218"/>
      <c r="QLP5" s="218"/>
      <c r="QLQ5" s="218"/>
      <c r="QLR5" s="218"/>
      <c r="QLS5" s="218"/>
      <c r="QLT5" s="218"/>
      <c r="QLU5" s="218"/>
      <c r="QLV5" s="218"/>
      <c r="QLW5" s="218"/>
      <c r="QLX5" s="218"/>
      <c r="QLY5" s="218"/>
      <c r="QLZ5" s="218"/>
      <c r="QMA5" s="218"/>
      <c r="QMB5" s="218"/>
      <c r="QMC5" s="218"/>
      <c r="QMD5" s="218"/>
      <c r="QME5" s="218"/>
      <c r="QMF5" s="218"/>
      <c r="QMG5" s="218"/>
      <c r="QMH5" s="218"/>
      <c r="QMI5" s="218"/>
      <c r="QMJ5" s="218"/>
      <c r="QMK5" s="218"/>
      <c r="QML5" s="218"/>
      <c r="QMM5" s="218"/>
      <c r="QMN5" s="218"/>
      <c r="QMO5" s="218"/>
      <c r="QMP5" s="218"/>
      <c r="QMQ5" s="218"/>
      <c r="QMR5" s="218"/>
      <c r="QMS5" s="218"/>
      <c r="QMT5" s="218"/>
      <c r="QMU5" s="218"/>
      <c r="QMV5" s="218"/>
      <c r="QMW5" s="218"/>
      <c r="QMX5" s="218"/>
      <c r="QMY5" s="218"/>
      <c r="QMZ5" s="218"/>
      <c r="QNA5" s="218"/>
      <c r="QNB5" s="218"/>
      <c r="QNC5" s="218"/>
      <c r="QND5" s="218"/>
      <c r="QNE5" s="218"/>
      <c r="QNF5" s="218"/>
      <c r="QNG5" s="218"/>
      <c r="QNH5" s="218"/>
      <c r="QNI5" s="218"/>
      <c r="QNJ5" s="218"/>
      <c r="QNK5" s="218"/>
      <c r="QNL5" s="218"/>
      <c r="QNM5" s="218"/>
      <c r="QNN5" s="218"/>
      <c r="QNO5" s="218"/>
      <c r="QNP5" s="218"/>
      <c r="QNQ5" s="218"/>
      <c r="QNR5" s="218"/>
      <c r="QNS5" s="218"/>
      <c r="QNT5" s="218"/>
      <c r="QNU5" s="218"/>
      <c r="QNV5" s="218"/>
      <c r="QNW5" s="218"/>
      <c r="QNX5" s="218"/>
      <c r="QNY5" s="218"/>
      <c r="QNZ5" s="218"/>
      <c r="QOA5" s="218"/>
      <c r="QOB5" s="218"/>
      <c r="QOC5" s="218"/>
      <c r="QOD5" s="218"/>
      <c r="QOE5" s="218"/>
      <c r="QOF5" s="218"/>
      <c r="QOG5" s="218"/>
      <c r="QOH5" s="218"/>
      <c r="QOI5" s="218"/>
      <c r="QOJ5" s="218"/>
      <c r="QOK5" s="218"/>
      <c r="QOL5" s="218"/>
      <c r="QOM5" s="218"/>
      <c r="QON5" s="218"/>
      <c r="QOO5" s="218"/>
      <c r="QOP5" s="218"/>
      <c r="QOQ5" s="218"/>
      <c r="QOR5" s="218"/>
      <c r="QOS5" s="218"/>
      <c r="QOT5" s="218"/>
      <c r="QOU5" s="218"/>
      <c r="QOV5" s="218"/>
      <c r="QOW5" s="218"/>
      <c r="QOX5" s="218"/>
      <c r="QOY5" s="218"/>
      <c r="QOZ5" s="218"/>
      <c r="QPA5" s="218"/>
      <c r="QPB5" s="218"/>
      <c r="QPC5" s="218"/>
      <c r="QPD5" s="218"/>
      <c r="QPE5" s="218"/>
      <c r="QPF5" s="218"/>
      <c r="QPG5" s="218"/>
      <c r="QPH5" s="218"/>
      <c r="QPI5" s="218"/>
      <c r="QPJ5" s="218"/>
      <c r="QPK5" s="218"/>
      <c r="QPL5" s="218"/>
      <c r="QPM5" s="218"/>
      <c r="QPN5" s="218"/>
      <c r="QPO5" s="218"/>
      <c r="QPP5" s="218"/>
      <c r="QPQ5" s="218"/>
      <c r="QPR5" s="218"/>
      <c r="QPS5" s="218"/>
      <c r="QPT5" s="218"/>
      <c r="QPU5" s="218"/>
      <c r="QPV5" s="218"/>
      <c r="QPW5" s="218"/>
      <c r="QPX5" s="218"/>
      <c r="QPY5" s="218"/>
      <c r="QPZ5" s="218"/>
      <c r="QQA5" s="218"/>
      <c r="QQB5" s="218"/>
      <c r="QQC5" s="218"/>
      <c r="QQD5" s="218"/>
      <c r="QQE5" s="218"/>
      <c r="QQF5" s="218"/>
      <c r="QQG5" s="218"/>
      <c r="QQH5" s="218"/>
      <c r="QQI5" s="218"/>
      <c r="QQJ5" s="218"/>
      <c r="QQK5" s="218"/>
      <c r="QQL5" s="218"/>
      <c r="QQM5" s="218"/>
      <c r="QQN5" s="218"/>
      <c r="QQO5" s="218"/>
      <c r="QQP5" s="218"/>
      <c r="QQQ5" s="218"/>
      <c r="QQR5" s="218"/>
      <c r="QQS5" s="218"/>
      <c r="QQT5" s="218"/>
      <c r="QQU5" s="218"/>
      <c r="QQV5" s="218"/>
      <c r="QQW5" s="218"/>
      <c r="QQX5" s="218"/>
      <c r="QQY5" s="218"/>
      <c r="QQZ5" s="218"/>
      <c r="QRA5" s="218"/>
      <c r="QRB5" s="218"/>
      <c r="QRC5" s="218"/>
      <c r="QRD5" s="218"/>
      <c r="QRE5" s="218"/>
      <c r="QRF5" s="218"/>
      <c r="QRG5" s="218"/>
      <c r="QRH5" s="218"/>
      <c r="QRI5" s="218"/>
      <c r="QRJ5" s="218"/>
      <c r="QRK5" s="218"/>
      <c r="QRL5" s="218"/>
      <c r="QRM5" s="218"/>
      <c r="QRN5" s="218"/>
      <c r="QRO5" s="218"/>
      <c r="QRP5" s="218"/>
      <c r="QRQ5" s="218"/>
      <c r="QRR5" s="218"/>
      <c r="QRS5" s="218"/>
      <c r="QRT5" s="218"/>
      <c r="QRU5" s="218"/>
      <c r="QRV5" s="218"/>
      <c r="QRW5" s="218"/>
      <c r="QRX5" s="218"/>
      <c r="QRY5" s="218"/>
      <c r="QRZ5" s="218"/>
      <c r="QSA5" s="218"/>
      <c r="QSB5" s="218"/>
      <c r="QSC5" s="218"/>
      <c r="QSD5" s="218"/>
      <c r="QSE5" s="218"/>
      <c r="QSF5" s="218"/>
      <c r="QSG5" s="218"/>
      <c r="QSH5" s="218"/>
      <c r="QSI5" s="218"/>
      <c r="QSJ5" s="218"/>
      <c r="QSK5" s="218"/>
      <c r="QSL5" s="218"/>
      <c r="QSM5" s="218"/>
      <c r="QSN5" s="218"/>
      <c r="QSO5" s="218"/>
      <c r="QSP5" s="218"/>
      <c r="QSQ5" s="218"/>
      <c r="QSR5" s="218"/>
      <c r="QSS5" s="218"/>
      <c r="QST5" s="218"/>
      <c r="QSU5" s="218"/>
      <c r="QSV5" s="218"/>
      <c r="QSW5" s="218"/>
      <c r="QSX5" s="218"/>
      <c r="QSY5" s="218"/>
      <c r="QSZ5" s="218"/>
      <c r="QTA5" s="218"/>
      <c r="QTB5" s="218"/>
      <c r="QTC5" s="218"/>
      <c r="QTD5" s="218"/>
      <c r="QTE5" s="218"/>
      <c r="QTF5" s="218"/>
      <c r="QTG5" s="218"/>
      <c r="QTH5" s="218"/>
      <c r="QTI5" s="218"/>
      <c r="QTJ5" s="218"/>
      <c r="QTK5" s="218"/>
      <c r="QTL5" s="218"/>
      <c r="QTM5" s="218"/>
      <c r="QTN5" s="218"/>
      <c r="QTO5" s="218"/>
      <c r="QTP5" s="218"/>
      <c r="QTQ5" s="218"/>
      <c r="QTR5" s="218"/>
      <c r="QTS5" s="218"/>
      <c r="QTT5" s="218"/>
      <c r="QTU5" s="218"/>
      <c r="QTV5" s="218"/>
      <c r="QTW5" s="218"/>
      <c r="QTX5" s="218"/>
      <c r="QTY5" s="218"/>
      <c r="QTZ5" s="218"/>
      <c r="QUA5" s="218"/>
      <c r="QUB5" s="218"/>
      <c r="QUC5" s="218"/>
      <c r="QUD5" s="218"/>
      <c r="QUE5" s="218"/>
      <c r="QUF5" s="218"/>
      <c r="QUG5" s="218"/>
      <c r="QUH5" s="218"/>
      <c r="QUI5" s="218"/>
      <c r="QUJ5" s="218"/>
      <c r="QUK5" s="218"/>
      <c r="QUL5" s="218"/>
      <c r="QUM5" s="218"/>
      <c r="QUN5" s="218"/>
      <c r="QUO5" s="218"/>
      <c r="QUP5" s="218"/>
      <c r="QUQ5" s="218"/>
      <c r="QUR5" s="218"/>
      <c r="QUS5" s="218"/>
      <c r="QUT5" s="218"/>
      <c r="QUU5" s="218"/>
      <c r="QUV5" s="218"/>
      <c r="QUW5" s="218"/>
      <c r="QUX5" s="218"/>
      <c r="QUY5" s="218"/>
      <c r="QUZ5" s="218"/>
      <c r="QVA5" s="218"/>
      <c r="QVB5" s="218"/>
      <c r="QVC5" s="218"/>
      <c r="QVD5" s="218"/>
      <c r="QVE5" s="218"/>
      <c r="QVF5" s="218"/>
      <c r="QVG5" s="218"/>
      <c r="QVH5" s="218"/>
      <c r="QVI5" s="218"/>
      <c r="QVJ5" s="218"/>
      <c r="QVK5" s="218"/>
      <c r="QVL5" s="218"/>
      <c r="QVM5" s="218"/>
      <c r="QVN5" s="218"/>
      <c r="QVO5" s="218"/>
      <c r="QVP5" s="218"/>
      <c r="QVQ5" s="218"/>
      <c r="QVR5" s="218"/>
      <c r="QVS5" s="218"/>
      <c r="QVT5" s="218"/>
      <c r="QVU5" s="218"/>
      <c r="QVV5" s="218"/>
      <c r="QVW5" s="218"/>
      <c r="QVX5" s="218"/>
      <c r="QVY5" s="218"/>
      <c r="QVZ5" s="218"/>
      <c r="QWA5" s="218"/>
      <c r="QWB5" s="218"/>
      <c r="QWC5" s="218"/>
      <c r="QWD5" s="218"/>
      <c r="QWE5" s="218"/>
      <c r="QWF5" s="218"/>
      <c r="QWG5" s="218"/>
      <c r="QWH5" s="218"/>
      <c r="QWI5" s="218"/>
      <c r="QWJ5" s="218"/>
      <c r="QWK5" s="218"/>
      <c r="QWL5" s="218"/>
      <c r="QWM5" s="218"/>
      <c r="QWN5" s="218"/>
      <c r="QWO5" s="218"/>
      <c r="QWP5" s="218"/>
      <c r="QWQ5" s="218"/>
      <c r="QWR5" s="218"/>
      <c r="QWS5" s="218"/>
      <c r="QWT5" s="218"/>
      <c r="QWU5" s="218"/>
      <c r="QWV5" s="218"/>
      <c r="QWW5" s="218"/>
      <c r="QWX5" s="218"/>
      <c r="QWY5" s="218"/>
      <c r="QWZ5" s="218"/>
      <c r="QXA5" s="218"/>
      <c r="QXB5" s="218"/>
      <c r="QXC5" s="218"/>
      <c r="QXD5" s="218"/>
      <c r="QXE5" s="218"/>
      <c r="QXF5" s="218"/>
      <c r="QXG5" s="218"/>
      <c r="QXH5" s="218"/>
      <c r="QXI5" s="218"/>
      <c r="QXJ5" s="218"/>
      <c r="QXK5" s="218"/>
      <c r="QXL5" s="218"/>
      <c r="QXM5" s="218"/>
      <c r="QXN5" s="218"/>
      <c r="QXO5" s="218"/>
      <c r="QXP5" s="218"/>
      <c r="QXQ5" s="218"/>
      <c r="QXR5" s="218"/>
      <c r="QXS5" s="218"/>
      <c r="QXT5" s="218"/>
      <c r="QXU5" s="218"/>
      <c r="QXV5" s="218"/>
      <c r="QXW5" s="218"/>
      <c r="QXX5" s="218"/>
      <c r="QXY5" s="218"/>
      <c r="QXZ5" s="218"/>
      <c r="QYA5" s="218"/>
      <c r="QYB5" s="218"/>
      <c r="QYC5" s="218"/>
      <c r="QYD5" s="218"/>
      <c r="QYE5" s="218"/>
      <c r="QYF5" s="218"/>
      <c r="QYG5" s="218"/>
      <c r="QYH5" s="218"/>
      <c r="QYI5" s="218"/>
      <c r="QYJ5" s="218"/>
      <c r="QYK5" s="218"/>
      <c r="QYL5" s="218"/>
      <c r="QYM5" s="218"/>
      <c r="QYN5" s="218"/>
      <c r="QYO5" s="218"/>
      <c r="QYP5" s="218"/>
      <c r="QYQ5" s="218"/>
      <c r="QYR5" s="218"/>
      <c r="QYS5" s="218"/>
      <c r="QYT5" s="218"/>
      <c r="QYU5" s="218"/>
      <c r="QYV5" s="218"/>
      <c r="QYW5" s="218"/>
      <c r="QYX5" s="218"/>
      <c r="QYY5" s="218"/>
      <c r="QYZ5" s="218"/>
      <c r="QZA5" s="218"/>
      <c r="QZB5" s="218"/>
      <c r="QZC5" s="218"/>
      <c r="QZD5" s="218"/>
      <c r="QZE5" s="218"/>
      <c r="QZF5" s="218"/>
      <c r="QZG5" s="218"/>
      <c r="QZH5" s="218"/>
      <c r="QZI5" s="218"/>
      <c r="QZJ5" s="218"/>
      <c r="QZK5" s="218"/>
      <c r="QZL5" s="218"/>
      <c r="QZM5" s="218"/>
      <c r="QZN5" s="218"/>
      <c r="QZO5" s="218"/>
      <c r="QZP5" s="218"/>
      <c r="QZQ5" s="218"/>
      <c r="QZR5" s="218"/>
      <c r="QZS5" s="218"/>
      <c r="QZT5" s="218"/>
      <c r="QZU5" s="218"/>
      <c r="QZV5" s="218"/>
      <c r="QZW5" s="218"/>
      <c r="QZX5" s="218"/>
      <c r="QZY5" s="218"/>
      <c r="QZZ5" s="218"/>
      <c r="RAA5" s="218"/>
      <c r="RAB5" s="218"/>
      <c r="RAC5" s="218"/>
      <c r="RAD5" s="218"/>
      <c r="RAE5" s="218"/>
      <c r="RAF5" s="218"/>
      <c r="RAG5" s="218"/>
      <c r="RAH5" s="218"/>
      <c r="RAI5" s="218"/>
      <c r="RAJ5" s="218"/>
      <c r="RAK5" s="218"/>
      <c r="RAL5" s="218"/>
      <c r="RAM5" s="218"/>
      <c r="RAN5" s="218"/>
      <c r="RAO5" s="218"/>
      <c r="RAP5" s="218"/>
      <c r="RAQ5" s="218"/>
      <c r="RAR5" s="218"/>
      <c r="RAS5" s="218"/>
      <c r="RAT5" s="218"/>
      <c r="RAU5" s="218"/>
      <c r="RAV5" s="218"/>
      <c r="RAW5" s="218"/>
      <c r="RAX5" s="218"/>
      <c r="RAY5" s="218"/>
      <c r="RAZ5" s="218"/>
      <c r="RBA5" s="218"/>
      <c r="RBB5" s="218"/>
      <c r="RBC5" s="218"/>
      <c r="RBD5" s="218"/>
      <c r="RBE5" s="218"/>
      <c r="RBF5" s="218"/>
      <c r="RBG5" s="218"/>
      <c r="RBH5" s="218"/>
      <c r="RBI5" s="218"/>
      <c r="RBJ5" s="218"/>
      <c r="RBK5" s="218"/>
      <c r="RBL5" s="218"/>
      <c r="RBM5" s="218"/>
      <c r="RBN5" s="218"/>
      <c r="RBO5" s="218"/>
      <c r="RBP5" s="218"/>
      <c r="RBQ5" s="218"/>
      <c r="RBR5" s="218"/>
      <c r="RBS5" s="218"/>
      <c r="RBT5" s="218"/>
      <c r="RBU5" s="218"/>
      <c r="RBV5" s="218"/>
      <c r="RBW5" s="218"/>
      <c r="RBX5" s="218"/>
      <c r="RBY5" s="218"/>
      <c r="RBZ5" s="218"/>
      <c r="RCA5" s="218"/>
      <c r="RCB5" s="218"/>
      <c r="RCC5" s="218"/>
      <c r="RCD5" s="218"/>
      <c r="RCE5" s="218"/>
      <c r="RCF5" s="218"/>
      <c r="RCG5" s="218"/>
      <c r="RCH5" s="218"/>
      <c r="RCI5" s="218"/>
      <c r="RCJ5" s="218"/>
      <c r="RCK5" s="218"/>
      <c r="RCL5" s="218"/>
      <c r="RCM5" s="218"/>
      <c r="RCN5" s="218"/>
      <c r="RCO5" s="218"/>
      <c r="RCP5" s="218"/>
      <c r="RCQ5" s="218"/>
      <c r="RCR5" s="218"/>
      <c r="RCS5" s="218"/>
      <c r="RCT5" s="218"/>
      <c r="RCU5" s="218"/>
      <c r="RCV5" s="218"/>
      <c r="RCW5" s="218"/>
      <c r="RCX5" s="218"/>
      <c r="RCY5" s="218"/>
      <c r="RCZ5" s="218"/>
      <c r="RDA5" s="218"/>
      <c r="RDB5" s="218"/>
      <c r="RDC5" s="218"/>
      <c r="RDD5" s="218"/>
      <c r="RDE5" s="218"/>
      <c r="RDF5" s="218"/>
      <c r="RDG5" s="218"/>
      <c r="RDH5" s="218"/>
      <c r="RDI5" s="218"/>
      <c r="RDJ5" s="218"/>
      <c r="RDK5" s="218"/>
      <c r="RDL5" s="218"/>
      <c r="RDM5" s="218"/>
      <c r="RDN5" s="218"/>
      <c r="RDO5" s="218"/>
      <c r="RDP5" s="218"/>
      <c r="RDQ5" s="218"/>
      <c r="RDR5" s="218"/>
      <c r="RDS5" s="218"/>
      <c r="RDT5" s="218"/>
      <c r="RDU5" s="218"/>
      <c r="RDV5" s="218"/>
      <c r="RDW5" s="218"/>
      <c r="RDX5" s="218"/>
      <c r="RDY5" s="218"/>
      <c r="RDZ5" s="218"/>
      <c r="REA5" s="218"/>
      <c r="REB5" s="218"/>
      <c r="REC5" s="218"/>
      <c r="RED5" s="218"/>
      <c r="REE5" s="218"/>
      <c r="REF5" s="218"/>
      <c r="REG5" s="218"/>
      <c r="REH5" s="218"/>
      <c r="REI5" s="218"/>
      <c r="REJ5" s="218"/>
      <c r="REK5" s="218"/>
      <c r="REL5" s="218"/>
      <c r="REM5" s="218"/>
      <c r="REN5" s="218"/>
      <c r="REO5" s="218"/>
      <c r="REP5" s="218"/>
      <c r="REQ5" s="218"/>
      <c r="RER5" s="218"/>
      <c r="RES5" s="218"/>
      <c r="RET5" s="218"/>
      <c r="REU5" s="218"/>
      <c r="REV5" s="218"/>
      <c r="REW5" s="218"/>
      <c r="REX5" s="218"/>
      <c r="REY5" s="218"/>
      <c r="REZ5" s="218"/>
      <c r="RFA5" s="218"/>
      <c r="RFB5" s="218"/>
      <c r="RFC5" s="218"/>
      <c r="RFD5" s="218"/>
      <c r="RFE5" s="218"/>
      <c r="RFF5" s="218"/>
      <c r="RFG5" s="218"/>
      <c r="RFH5" s="218"/>
      <c r="RFI5" s="218"/>
      <c r="RFJ5" s="218"/>
      <c r="RFK5" s="218"/>
      <c r="RFL5" s="218"/>
      <c r="RFM5" s="218"/>
      <c r="RFN5" s="218"/>
      <c r="RFO5" s="218"/>
      <c r="RFP5" s="218"/>
      <c r="RFQ5" s="218"/>
      <c r="RFR5" s="218"/>
      <c r="RFS5" s="218"/>
      <c r="RFT5" s="218"/>
      <c r="RFU5" s="218"/>
      <c r="RFV5" s="218"/>
      <c r="RFW5" s="218"/>
      <c r="RFX5" s="218"/>
      <c r="RFY5" s="218"/>
      <c r="RFZ5" s="218"/>
      <c r="RGA5" s="218"/>
      <c r="RGB5" s="218"/>
      <c r="RGC5" s="218"/>
      <c r="RGD5" s="218"/>
      <c r="RGE5" s="218"/>
      <c r="RGF5" s="218"/>
      <c r="RGG5" s="218"/>
      <c r="RGH5" s="218"/>
      <c r="RGI5" s="218"/>
      <c r="RGJ5" s="218"/>
      <c r="RGK5" s="218"/>
      <c r="RGL5" s="218"/>
      <c r="RGM5" s="218"/>
      <c r="RGN5" s="218"/>
      <c r="RGO5" s="218"/>
      <c r="RGP5" s="218"/>
      <c r="RGQ5" s="218"/>
      <c r="RGR5" s="218"/>
      <c r="RGS5" s="218"/>
      <c r="RGT5" s="218"/>
      <c r="RGU5" s="218"/>
      <c r="RGV5" s="218"/>
      <c r="RGW5" s="218"/>
      <c r="RGX5" s="218"/>
      <c r="RGY5" s="218"/>
      <c r="RGZ5" s="218"/>
      <c r="RHA5" s="218"/>
      <c r="RHB5" s="218"/>
      <c r="RHC5" s="218"/>
      <c r="RHD5" s="218"/>
      <c r="RHE5" s="218"/>
      <c r="RHF5" s="218"/>
      <c r="RHG5" s="218"/>
      <c r="RHH5" s="218"/>
      <c r="RHI5" s="218"/>
      <c r="RHJ5" s="218"/>
      <c r="RHK5" s="218"/>
      <c r="RHL5" s="218"/>
      <c r="RHM5" s="218"/>
      <c r="RHN5" s="218"/>
      <c r="RHO5" s="218"/>
      <c r="RHP5" s="218"/>
      <c r="RHQ5" s="218"/>
      <c r="RHR5" s="218"/>
      <c r="RHS5" s="218"/>
      <c r="RHT5" s="218"/>
      <c r="RHU5" s="218"/>
      <c r="RHV5" s="218"/>
      <c r="RHW5" s="218"/>
      <c r="RHX5" s="218"/>
      <c r="RHY5" s="218"/>
      <c r="RHZ5" s="218"/>
      <c r="RIA5" s="218"/>
      <c r="RIB5" s="218"/>
      <c r="RIC5" s="218"/>
      <c r="RID5" s="218"/>
      <c r="RIE5" s="218"/>
      <c r="RIF5" s="218"/>
      <c r="RIG5" s="218"/>
      <c r="RIH5" s="218"/>
      <c r="RII5" s="218"/>
      <c r="RIJ5" s="218"/>
      <c r="RIK5" s="218"/>
      <c r="RIL5" s="218"/>
      <c r="RIM5" s="218"/>
      <c r="RIN5" s="218"/>
      <c r="RIO5" s="218"/>
      <c r="RIP5" s="218"/>
      <c r="RIQ5" s="218"/>
      <c r="RIR5" s="218"/>
      <c r="RIS5" s="218"/>
      <c r="RIT5" s="218"/>
      <c r="RIU5" s="218"/>
      <c r="RIV5" s="218"/>
      <c r="RIW5" s="218"/>
      <c r="RIX5" s="218"/>
      <c r="RIY5" s="218"/>
      <c r="RIZ5" s="218"/>
      <c r="RJA5" s="218"/>
      <c r="RJB5" s="218"/>
      <c r="RJC5" s="218"/>
      <c r="RJD5" s="218"/>
      <c r="RJE5" s="218"/>
      <c r="RJF5" s="218"/>
      <c r="RJG5" s="218"/>
      <c r="RJH5" s="218"/>
      <c r="RJI5" s="218"/>
      <c r="RJJ5" s="218"/>
      <c r="RJK5" s="218"/>
      <c r="RJL5" s="218"/>
      <c r="RJM5" s="218"/>
      <c r="RJN5" s="218"/>
      <c r="RJO5" s="218"/>
      <c r="RJP5" s="218"/>
      <c r="RJQ5" s="218"/>
      <c r="RJR5" s="218"/>
      <c r="RJS5" s="218"/>
      <c r="RJT5" s="218"/>
      <c r="RJU5" s="218"/>
      <c r="RJV5" s="218"/>
      <c r="RJW5" s="218"/>
      <c r="RJX5" s="218"/>
      <c r="RJY5" s="218"/>
      <c r="RJZ5" s="218"/>
      <c r="RKA5" s="218"/>
      <c r="RKB5" s="218"/>
      <c r="RKC5" s="218"/>
      <c r="RKD5" s="218"/>
      <c r="RKE5" s="218"/>
      <c r="RKF5" s="218"/>
      <c r="RKG5" s="218"/>
      <c r="RKH5" s="218"/>
      <c r="RKI5" s="218"/>
      <c r="RKJ5" s="218"/>
      <c r="RKK5" s="218"/>
      <c r="RKL5" s="218"/>
      <c r="RKM5" s="218"/>
      <c r="RKN5" s="218"/>
      <c r="RKO5" s="218"/>
      <c r="RKP5" s="218"/>
      <c r="RKQ5" s="218"/>
      <c r="RKR5" s="218"/>
      <c r="RKS5" s="218"/>
      <c r="RKT5" s="218"/>
      <c r="RKU5" s="218"/>
      <c r="RKV5" s="218"/>
      <c r="RKW5" s="218"/>
      <c r="RKX5" s="218"/>
      <c r="RKY5" s="218"/>
      <c r="RKZ5" s="218"/>
      <c r="RLA5" s="218"/>
      <c r="RLB5" s="218"/>
      <c r="RLC5" s="218"/>
      <c r="RLD5" s="218"/>
      <c r="RLE5" s="218"/>
      <c r="RLF5" s="218"/>
      <c r="RLG5" s="218"/>
      <c r="RLH5" s="218"/>
      <c r="RLI5" s="218"/>
      <c r="RLJ5" s="218"/>
      <c r="RLK5" s="218"/>
      <c r="RLL5" s="218"/>
      <c r="RLM5" s="218"/>
      <c r="RLN5" s="218"/>
      <c r="RLO5" s="218"/>
      <c r="RLP5" s="218"/>
      <c r="RLQ5" s="218"/>
      <c r="RLR5" s="218"/>
      <c r="RLS5" s="218"/>
      <c r="RLT5" s="218"/>
      <c r="RLU5" s="218"/>
      <c r="RLV5" s="218"/>
      <c r="RLW5" s="218"/>
      <c r="RLX5" s="218"/>
      <c r="RLY5" s="218"/>
      <c r="RLZ5" s="218"/>
      <c r="RMA5" s="218"/>
      <c r="RMB5" s="218"/>
      <c r="RMC5" s="218"/>
      <c r="RMD5" s="218"/>
      <c r="RME5" s="218"/>
      <c r="RMF5" s="218"/>
      <c r="RMG5" s="218"/>
      <c r="RMH5" s="218"/>
      <c r="RMI5" s="218"/>
      <c r="RMJ5" s="218"/>
      <c r="RMK5" s="218"/>
      <c r="RML5" s="218"/>
      <c r="RMM5" s="218"/>
      <c r="RMN5" s="218"/>
      <c r="RMO5" s="218"/>
      <c r="RMP5" s="218"/>
      <c r="RMQ5" s="218"/>
      <c r="RMR5" s="218"/>
      <c r="RMS5" s="218"/>
      <c r="RMT5" s="218"/>
      <c r="RMU5" s="218"/>
      <c r="RMV5" s="218"/>
      <c r="RMW5" s="218"/>
      <c r="RMX5" s="218"/>
      <c r="RMY5" s="218"/>
      <c r="RMZ5" s="218"/>
      <c r="RNA5" s="218"/>
      <c r="RNB5" s="218"/>
      <c r="RNC5" s="218"/>
      <c r="RND5" s="218"/>
      <c r="RNE5" s="218"/>
      <c r="RNF5" s="218"/>
      <c r="RNG5" s="218"/>
      <c r="RNH5" s="218"/>
      <c r="RNI5" s="218"/>
      <c r="RNJ5" s="218"/>
      <c r="RNK5" s="218"/>
      <c r="RNL5" s="218"/>
      <c r="RNM5" s="218"/>
      <c r="RNN5" s="218"/>
      <c r="RNO5" s="218"/>
      <c r="RNP5" s="218"/>
      <c r="RNQ5" s="218"/>
      <c r="RNR5" s="218"/>
      <c r="RNS5" s="218"/>
      <c r="RNT5" s="218"/>
      <c r="RNU5" s="218"/>
      <c r="RNV5" s="218"/>
      <c r="RNW5" s="218"/>
      <c r="RNX5" s="218"/>
      <c r="RNY5" s="218"/>
      <c r="RNZ5" s="218"/>
      <c r="ROA5" s="218"/>
      <c r="ROB5" s="218"/>
      <c r="ROC5" s="218"/>
      <c r="ROD5" s="218"/>
      <c r="ROE5" s="218"/>
      <c r="ROF5" s="218"/>
      <c r="ROG5" s="218"/>
      <c r="ROH5" s="218"/>
      <c r="ROI5" s="218"/>
      <c r="ROJ5" s="218"/>
      <c r="ROK5" s="218"/>
      <c r="ROL5" s="218"/>
      <c r="ROM5" s="218"/>
      <c r="RON5" s="218"/>
      <c r="ROO5" s="218"/>
      <c r="ROP5" s="218"/>
      <c r="ROQ5" s="218"/>
      <c r="ROR5" s="218"/>
      <c r="ROS5" s="218"/>
      <c r="ROT5" s="218"/>
      <c r="ROU5" s="218"/>
      <c r="ROV5" s="218"/>
      <c r="ROW5" s="218"/>
      <c r="ROX5" s="218"/>
      <c r="ROY5" s="218"/>
      <c r="ROZ5" s="218"/>
      <c r="RPA5" s="218"/>
      <c r="RPB5" s="218"/>
      <c r="RPC5" s="218"/>
      <c r="RPD5" s="218"/>
      <c r="RPE5" s="218"/>
      <c r="RPF5" s="218"/>
      <c r="RPG5" s="218"/>
      <c r="RPH5" s="218"/>
      <c r="RPI5" s="218"/>
      <c r="RPJ5" s="218"/>
      <c r="RPK5" s="218"/>
      <c r="RPL5" s="218"/>
      <c r="RPM5" s="218"/>
      <c r="RPN5" s="218"/>
      <c r="RPO5" s="218"/>
      <c r="RPP5" s="218"/>
      <c r="RPQ5" s="218"/>
      <c r="RPR5" s="218"/>
      <c r="RPS5" s="218"/>
      <c r="RPT5" s="218"/>
      <c r="RPU5" s="218"/>
      <c r="RPV5" s="218"/>
      <c r="RPW5" s="218"/>
      <c r="RPX5" s="218"/>
      <c r="RPY5" s="218"/>
      <c r="RPZ5" s="218"/>
      <c r="RQA5" s="218"/>
      <c r="RQB5" s="218"/>
      <c r="RQC5" s="218"/>
      <c r="RQD5" s="218"/>
      <c r="RQE5" s="218"/>
      <c r="RQF5" s="218"/>
      <c r="RQG5" s="218"/>
      <c r="RQH5" s="218"/>
      <c r="RQI5" s="218"/>
      <c r="RQJ5" s="218"/>
      <c r="RQK5" s="218"/>
      <c r="RQL5" s="218"/>
      <c r="RQM5" s="218"/>
      <c r="RQN5" s="218"/>
      <c r="RQO5" s="218"/>
      <c r="RQP5" s="218"/>
      <c r="RQQ5" s="218"/>
      <c r="RQR5" s="218"/>
      <c r="RQS5" s="218"/>
      <c r="RQT5" s="218"/>
      <c r="RQU5" s="218"/>
      <c r="RQV5" s="218"/>
      <c r="RQW5" s="218"/>
      <c r="RQX5" s="218"/>
      <c r="RQY5" s="218"/>
      <c r="RQZ5" s="218"/>
      <c r="RRA5" s="218"/>
      <c r="RRB5" s="218"/>
      <c r="RRC5" s="218"/>
      <c r="RRD5" s="218"/>
      <c r="RRE5" s="218"/>
      <c r="RRF5" s="218"/>
      <c r="RRG5" s="218"/>
      <c r="RRH5" s="218"/>
      <c r="RRI5" s="218"/>
      <c r="RRJ5" s="218"/>
      <c r="RRK5" s="218"/>
      <c r="RRL5" s="218"/>
      <c r="RRM5" s="218"/>
      <c r="RRN5" s="218"/>
      <c r="RRO5" s="218"/>
      <c r="RRP5" s="218"/>
      <c r="RRQ5" s="218"/>
      <c r="RRR5" s="218"/>
      <c r="RRS5" s="218"/>
      <c r="RRT5" s="218"/>
      <c r="RRU5" s="218"/>
      <c r="RRV5" s="218"/>
      <c r="RRW5" s="218"/>
      <c r="RRX5" s="218"/>
      <c r="RRY5" s="218"/>
      <c r="RRZ5" s="218"/>
      <c r="RSA5" s="218"/>
      <c r="RSB5" s="218"/>
      <c r="RSC5" s="218"/>
      <c r="RSD5" s="218"/>
      <c r="RSE5" s="218"/>
      <c r="RSF5" s="218"/>
      <c r="RSG5" s="218"/>
      <c r="RSH5" s="218"/>
      <c r="RSI5" s="218"/>
      <c r="RSJ5" s="218"/>
      <c r="RSK5" s="218"/>
      <c r="RSL5" s="218"/>
      <c r="RSM5" s="218"/>
      <c r="RSN5" s="218"/>
      <c r="RSO5" s="218"/>
      <c r="RSP5" s="218"/>
      <c r="RSQ5" s="218"/>
      <c r="RSR5" s="218"/>
      <c r="RSS5" s="218"/>
      <c r="RST5" s="218"/>
      <c r="RSU5" s="218"/>
      <c r="RSV5" s="218"/>
      <c r="RSW5" s="218"/>
      <c r="RSX5" s="218"/>
      <c r="RSY5" s="218"/>
      <c r="RSZ5" s="218"/>
      <c r="RTA5" s="218"/>
      <c r="RTB5" s="218"/>
      <c r="RTC5" s="218"/>
      <c r="RTD5" s="218"/>
      <c r="RTE5" s="218"/>
      <c r="RTF5" s="218"/>
      <c r="RTG5" s="218"/>
      <c r="RTH5" s="218"/>
      <c r="RTI5" s="218"/>
      <c r="RTJ5" s="218"/>
      <c r="RTK5" s="218"/>
      <c r="RTL5" s="218"/>
      <c r="RTM5" s="218"/>
      <c r="RTN5" s="218"/>
      <c r="RTO5" s="218"/>
      <c r="RTP5" s="218"/>
      <c r="RTQ5" s="218"/>
      <c r="RTR5" s="218"/>
      <c r="RTS5" s="218"/>
      <c r="RTT5" s="218"/>
      <c r="RTU5" s="218"/>
      <c r="RTV5" s="218"/>
      <c r="RTW5" s="218"/>
      <c r="RTX5" s="218"/>
      <c r="RTY5" s="218"/>
      <c r="RTZ5" s="218"/>
      <c r="RUA5" s="218"/>
      <c r="RUB5" s="218"/>
      <c r="RUC5" s="218"/>
      <c r="RUD5" s="218"/>
      <c r="RUE5" s="218"/>
      <c r="RUF5" s="218"/>
      <c r="RUG5" s="218"/>
      <c r="RUH5" s="218"/>
      <c r="RUI5" s="218"/>
      <c r="RUJ5" s="218"/>
      <c r="RUK5" s="218"/>
      <c r="RUL5" s="218"/>
      <c r="RUM5" s="218"/>
      <c r="RUN5" s="218"/>
      <c r="RUO5" s="218"/>
      <c r="RUP5" s="218"/>
      <c r="RUQ5" s="218"/>
      <c r="RUR5" s="218"/>
      <c r="RUS5" s="218"/>
      <c r="RUT5" s="218"/>
      <c r="RUU5" s="218"/>
      <c r="RUV5" s="218"/>
      <c r="RUW5" s="218"/>
      <c r="RUX5" s="218"/>
      <c r="RUY5" s="218"/>
      <c r="RUZ5" s="218"/>
      <c r="RVA5" s="218"/>
      <c r="RVB5" s="218"/>
      <c r="RVC5" s="218"/>
      <c r="RVD5" s="218"/>
      <c r="RVE5" s="218"/>
      <c r="RVF5" s="218"/>
      <c r="RVG5" s="218"/>
      <c r="RVH5" s="218"/>
      <c r="RVI5" s="218"/>
      <c r="RVJ5" s="218"/>
      <c r="RVK5" s="218"/>
      <c r="RVL5" s="218"/>
      <c r="RVM5" s="218"/>
      <c r="RVN5" s="218"/>
      <c r="RVO5" s="218"/>
      <c r="RVP5" s="218"/>
      <c r="RVQ5" s="218"/>
      <c r="RVR5" s="218"/>
      <c r="RVS5" s="218"/>
      <c r="RVT5" s="218"/>
      <c r="RVU5" s="218"/>
      <c r="RVV5" s="218"/>
      <c r="RVW5" s="218"/>
      <c r="RVX5" s="218"/>
      <c r="RVY5" s="218"/>
      <c r="RVZ5" s="218"/>
      <c r="RWA5" s="218"/>
      <c r="RWB5" s="218"/>
      <c r="RWC5" s="218"/>
      <c r="RWD5" s="218"/>
      <c r="RWE5" s="218"/>
      <c r="RWF5" s="218"/>
      <c r="RWG5" s="218"/>
      <c r="RWH5" s="218"/>
      <c r="RWI5" s="218"/>
      <c r="RWJ5" s="218"/>
      <c r="RWK5" s="218"/>
      <c r="RWL5" s="218"/>
      <c r="RWM5" s="218"/>
      <c r="RWN5" s="218"/>
      <c r="RWO5" s="218"/>
      <c r="RWP5" s="218"/>
      <c r="RWQ5" s="218"/>
      <c r="RWR5" s="218"/>
      <c r="RWS5" s="218"/>
      <c r="RWT5" s="218"/>
      <c r="RWU5" s="218"/>
      <c r="RWV5" s="218"/>
      <c r="RWW5" s="218"/>
      <c r="RWX5" s="218"/>
      <c r="RWY5" s="218"/>
      <c r="RWZ5" s="218"/>
      <c r="RXA5" s="218"/>
      <c r="RXB5" s="218"/>
      <c r="RXC5" s="218"/>
      <c r="RXD5" s="218"/>
      <c r="RXE5" s="218"/>
      <c r="RXF5" s="218"/>
      <c r="RXG5" s="218"/>
      <c r="RXH5" s="218"/>
      <c r="RXI5" s="218"/>
      <c r="RXJ5" s="218"/>
      <c r="RXK5" s="218"/>
      <c r="RXL5" s="218"/>
      <c r="RXM5" s="218"/>
      <c r="RXN5" s="218"/>
      <c r="RXO5" s="218"/>
      <c r="RXP5" s="218"/>
      <c r="RXQ5" s="218"/>
      <c r="RXR5" s="218"/>
      <c r="RXS5" s="218"/>
      <c r="RXT5" s="218"/>
      <c r="RXU5" s="218"/>
      <c r="RXV5" s="218"/>
      <c r="RXW5" s="218"/>
      <c r="RXX5" s="218"/>
      <c r="RXY5" s="218"/>
      <c r="RXZ5" s="218"/>
      <c r="RYA5" s="218"/>
      <c r="RYB5" s="218"/>
      <c r="RYC5" s="218"/>
      <c r="RYD5" s="218"/>
      <c r="RYE5" s="218"/>
      <c r="RYF5" s="218"/>
      <c r="RYG5" s="218"/>
      <c r="RYH5" s="218"/>
      <c r="RYI5" s="218"/>
      <c r="RYJ5" s="218"/>
      <c r="RYK5" s="218"/>
      <c r="RYL5" s="218"/>
      <c r="RYM5" s="218"/>
      <c r="RYN5" s="218"/>
      <c r="RYO5" s="218"/>
      <c r="RYP5" s="218"/>
      <c r="RYQ5" s="218"/>
      <c r="RYR5" s="218"/>
      <c r="RYS5" s="218"/>
      <c r="RYT5" s="218"/>
      <c r="RYU5" s="218"/>
      <c r="RYV5" s="218"/>
      <c r="RYW5" s="218"/>
      <c r="RYX5" s="218"/>
      <c r="RYY5" s="218"/>
      <c r="RYZ5" s="218"/>
      <c r="RZA5" s="218"/>
      <c r="RZB5" s="218"/>
      <c r="RZC5" s="218"/>
      <c r="RZD5" s="218"/>
      <c r="RZE5" s="218"/>
      <c r="RZF5" s="218"/>
      <c r="RZG5" s="218"/>
      <c r="RZH5" s="218"/>
      <c r="RZI5" s="218"/>
      <c r="RZJ5" s="218"/>
      <c r="RZK5" s="218"/>
      <c r="RZL5" s="218"/>
      <c r="RZM5" s="218"/>
      <c r="RZN5" s="218"/>
      <c r="RZO5" s="218"/>
      <c r="RZP5" s="218"/>
      <c r="RZQ5" s="218"/>
      <c r="RZR5" s="218"/>
      <c r="RZS5" s="218"/>
      <c r="RZT5" s="218"/>
      <c r="RZU5" s="218"/>
      <c r="RZV5" s="218"/>
      <c r="RZW5" s="218"/>
      <c r="RZX5" s="218"/>
      <c r="RZY5" s="218"/>
      <c r="RZZ5" s="218"/>
      <c r="SAA5" s="218"/>
      <c r="SAB5" s="218"/>
      <c r="SAC5" s="218"/>
      <c r="SAD5" s="218"/>
      <c r="SAE5" s="218"/>
      <c r="SAF5" s="218"/>
      <c r="SAG5" s="218"/>
      <c r="SAH5" s="218"/>
      <c r="SAI5" s="218"/>
      <c r="SAJ5" s="218"/>
      <c r="SAK5" s="218"/>
      <c r="SAL5" s="218"/>
      <c r="SAM5" s="218"/>
      <c r="SAN5" s="218"/>
      <c r="SAO5" s="218"/>
      <c r="SAP5" s="218"/>
      <c r="SAQ5" s="218"/>
      <c r="SAR5" s="218"/>
      <c r="SAS5" s="218"/>
      <c r="SAT5" s="218"/>
      <c r="SAU5" s="218"/>
      <c r="SAV5" s="218"/>
      <c r="SAW5" s="218"/>
      <c r="SAX5" s="218"/>
      <c r="SAY5" s="218"/>
      <c r="SAZ5" s="218"/>
      <c r="SBA5" s="218"/>
      <c r="SBB5" s="218"/>
      <c r="SBC5" s="218"/>
      <c r="SBD5" s="218"/>
      <c r="SBE5" s="218"/>
      <c r="SBF5" s="218"/>
      <c r="SBG5" s="218"/>
      <c r="SBH5" s="218"/>
      <c r="SBI5" s="218"/>
      <c r="SBJ5" s="218"/>
      <c r="SBK5" s="218"/>
      <c r="SBL5" s="218"/>
      <c r="SBM5" s="218"/>
      <c r="SBN5" s="218"/>
      <c r="SBO5" s="218"/>
      <c r="SBP5" s="218"/>
      <c r="SBQ5" s="218"/>
      <c r="SBR5" s="218"/>
      <c r="SBS5" s="218"/>
      <c r="SBT5" s="218"/>
      <c r="SBU5" s="218"/>
      <c r="SBV5" s="218"/>
      <c r="SBW5" s="218"/>
      <c r="SBX5" s="218"/>
      <c r="SBY5" s="218"/>
      <c r="SBZ5" s="218"/>
      <c r="SCA5" s="218"/>
      <c r="SCB5" s="218"/>
      <c r="SCC5" s="218"/>
      <c r="SCD5" s="218"/>
      <c r="SCE5" s="218"/>
      <c r="SCF5" s="218"/>
      <c r="SCG5" s="218"/>
      <c r="SCH5" s="218"/>
      <c r="SCI5" s="218"/>
      <c r="SCJ5" s="218"/>
      <c r="SCK5" s="218"/>
      <c r="SCL5" s="218"/>
      <c r="SCM5" s="218"/>
      <c r="SCN5" s="218"/>
      <c r="SCO5" s="218"/>
      <c r="SCP5" s="218"/>
      <c r="SCQ5" s="218"/>
      <c r="SCR5" s="218"/>
      <c r="SCS5" s="218"/>
      <c r="SCT5" s="218"/>
      <c r="SCU5" s="218"/>
      <c r="SCV5" s="218"/>
      <c r="SCW5" s="218"/>
      <c r="SCX5" s="218"/>
      <c r="SCY5" s="218"/>
      <c r="SCZ5" s="218"/>
      <c r="SDA5" s="218"/>
      <c r="SDB5" s="218"/>
      <c r="SDC5" s="218"/>
      <c r="SDD5" s="218"/>
      <c r="SDE5" s="218"/>
      <c r="SDF5" s="218"/>
      <c r="SDG5" s="218"/>
      <c r="SDH5" s="218"/>
      <c r="SDI5" s="218"/>
      <c r="SDJ5" s="218"/>
      <c r="SDK5" s="218"/>
      <c r="SDL5" s="218"/>
      <c r="SDM5" s="218"/>
      <c r="SDN5" s="218"/>
      <c r="SDO5" s="218"/>
      <c r="SDP5" s="218"/>
      <c r="SDQ5" s="218"/>
      <c r="SDR5" s="218"/>
      <c r="SDS5" s="218"/>
      <c r="SDT5" s="218"/>
      <c r="SDU5" s="218"/>
      <c r="SDV5" s="218"/>
      <c r="SDW5" s="218"/>
      <c r="SDX5" s="218"/>
      <c r="SDY5" s="218"/>
      <c r="SDZ5" s="218"/>
      <c r="SEA5" s="218"/>
      <c r="SEB5" s="218"/>
      <c r="SEC5" s="218"/>
      <c r="SED5" s="218"/>
      <c r="SEE5" s="218"/>
      <c r="SEF5" s="218"/>
      <c r="SEG5" s="218"/>
      <c r="SEH5" s="218"/>
      <c r="SEI5" s="218"/>
      <c r="SEJ5" s="218"/>
      <c r="SEK5" s="218"/>
      <c r="SEL5" s="218"/>
      <c r="SEM5" s="218"/>
      <c r="SEN5" s="218"/>
      <c r="SEO5" s="218"/>
      <c r="SEP5" s="218"/>
      <c r="SEQ5" s="218"/>
      <c r="SER5" s="218"/>
      <c r="SES5" s="218"/>
      <c r="SET5" s="218"/>
      <c r="SEU5" s="218"/>
      <c r="SEV5" s="218"/>
      <c r="SEW5" s="218"/>
      <c r="SEX5" s="218"/>
      <c r="SEY5" s="218"/>
      <c r="SEZ5" s="218"/>
      <c r="SFA5" s="218"/>
      <c r="SFB5" s="218"/>
      <c r="SFC5" s="218"/>
      <c r="SFD5" s="218"/>
      <c r="SFE5" s="218"/>
      <c r="SFF5" s="218"/>
      <c r="SFG5" s="218"/>
      <c r="SFH5" s="218"/>
      <c r="SFI5" s="218"/>
      <c r="SFJ5" s="218"/>
      <c r="SFK5" s="218"/>
      <c r="SFL5" s="218"/>
      <c r="SFM5" s="218"/>
      <c r="SFN5" s="218"/>
      <c r="SFO5" s="218"/>
      <c r="SFP5" s="218"/>
      <c r="SFQ5" s="218"/>
      <c r="SFR5" s="218"/>
      <c r="SFS5" s="218"/>
      <c r="SFT5" s="218"/>
      <c r="SFU5" s="218"/>
      <c r="SFV5" s="218"/>
      <c r="SFW5" s="218"/>
      <c r="SFX5" s="218"/>
      <c r="SFY5" s="218"/>
      <c r="SFZ5" s="218"/>
      <c r="SGA5" s="218"/>
      <c r="SGB5" s="218"/>
      <c r="SGC5" s="218"/>
      <c r="SGD5" s="218"/>
      <c r="SGE5" s="218"/>
      <c r="SGF5" s="218"/>
      <c r="SGG5" s="218"/>
      <c r="SGH5" s="218"/>
      <c r="SGI5" s="218"/>
      <c r="SGJ5" s="218"/>
      <c r="SGK5" s="218"/>
      <c r="SGL5" s="218"/>
      <c r="SGM5" s="218"/>
      <c r="SGN5" s="218"/>
      <c r="SGO5" s="218"/>
      <c r="SGP5" s="218"/>
      <c r="SGQ5" s="218"/>
      <c r="SGR5" s="218"/>
      <c r="SGS5" s="218"/>
      <c r="SGT5" s="218"/>
      <c r="SGU5" s="218"/>
      <c r="SGV5" s="218"/>
      <c r="SGW5" s="218"/>
      <c r="SGX5" s="218"/>
      <c r="SGY5" s="218"/>
      <c r="SGZ5" s="218"/>
      <c r="SHA5" s="218"/>
      <c r="SHB5" s="218"/>
      <c r="SHC5" s="218"/>
      <c r="SHD5" s="218"/>
      <c r="SHE5" s="218"/>
      <c r="SHF5" s="218"/>
      <c r="SHG5" s="218"/>
      <c r="SHH5" s="218"/>
      <c r="SHI5" s="218"/>
      <c r="SHJ5" s="218"/>
      <c r="SHK5" s="218"/>
      <c r="SHL5" s="218"/>
      <c r="SHM5" s="218"/>
      <c r="SHN5" s="218"/>
      <c r="SHO5" s="218"/>
      <c r="SHP5" s="218"/>
      <c r="SHQ5" s="218"/>
      <c r="SHR5" s="218"/>
      <c r="SHS5" s="218"/>
      <c r="SHT5" s="218"/>
      <c r="SHU5" s="218"/>
      <c r="SHV5" s="218"/>
      <c r="SHW5" s="218"/>
      <c r="SHX5" s="218"/>
      <c r="SHY5" s="218"/>
      <c r="SHZ5" s="218"/>
      <c r="SIA5" s="218"/>
      <c r="SIB5" s="218"/>
      <c r="SIC5" s="218"/>
      <c r="SID5" s="218"/>
      <c r="SIE5" s="218"/>
      <c r="SIF5" s="218"/>
      <c r="SIG5" s="218"/>
      <c r="SIH5" s="218"/>
      <c r="SII5" s="218"/>
      <c r="SIJ5" s="218"/>
      <c r="SIK5" s="218"/>
      <c r="SIL5" s="218"/>
      <c r="SIM5" s="218"/>
      <c r="SIN5" s="218"/>
      <c r="SIO5" s="218"/>
      <c r="SIP5" s="218"/>
      <c r="SIQ5" s="218"/>
      <c r="SIR5" s="218"/>
      <c r="SIS5" s="218"/>
      <c r="SIT5" s="218"/>
      <c r="SIU5" s="218"/>
      <c r="SIV5" s="218"/>
      <c r="SIW5" s="218"/>
      <c r="SIX5" s="218"/>
      <c r="SIY5" s="218"/>
      <c r="SIZ5" s="218"/>
      <c r="SJA5" s="218"/>
      <c r="SJB5" s="218"/>
      <c r="SJC5" s="218"/>
      <c r="SJD5" s="218"/>
      <c r="SJE5" s="218"/>
      <c r="SJF5" s="218"/>
      <c r="SJG5" s="218"/>
      <c r="SJH5" s="218"/>
      <c r="SJI5" s="218"/>
      <c r="SJJ5" s="218"/>
      <c r="SJK5" s="218"/>
      <c r="SJL5" s="218"/>
      <c r="SJM5" s="218"/>
      <c r="SJN5" s="218"/>
      <c r="SJO5" s="218"/>
      <c r="SJP5" s="218"/>
      <c r="SJQ5" s="218"/>
      <c r="SJR5" s="218"/>
      <c r="SJS5" s="218"/>
      <c r="SJT5" s="218"/>
      <c r="SJU5" s="218"/>
      <c r="SJV5" s="218"/>
      <c r="SJW5" s="218"/>
      <c r="SJX5" s="218"/>
      <c r="SJY5" s="218"/>
      <c r="SJZ5" s="218"/>
      <c r="SKA5" s="218"/>
      <c r="SKB5" s="218"/>
      <c r="SKC5" s="218"/>
      <c r="SKD5" s="218"/>
      <c r="SKE5" s="218"/>
      <c r="SKF5" s="218"/>
      <c r="SKG5" s="218"/>
      <c r="SKH5" s="218"/>
      <c r="SKI5" s="218"/>
      <c r="SKJ5" s="218"/>
      <c r="SKK5" s="218"/>
      <c r="SKL5" s="218"/>
      <c r="SKM5" s="218"/>
      <c r="SKN5" s="218"/>
      <c r="SKO5" s="218"/>
      <c r="SKP5" s="218"/>
      <c r="SKQ5" s="218"/>
      <c r="SKR5" s="218"/>
      <c r="SKS5" s="218"/>
      <c r="SKT5" s="218"/>
      <c r="SKU5" s="218"/>
      <c r="SKV5" s="218"/>
      <c r="SKW5" s="218"/>
      <c r="SKX5" s="218"/>
      <c r="SKY5" s="218"/>
      <c r="SKZ5" s="218"/>
      <c r="SLA5" s="218"/>
      <c r="SLB5" s="218"/>
      <c r="SLC5" s="218"/>
      <c r="SLD5" s="218"/>
      <c r="SLE5" s="218"/>
      <c r="SLF5" s="218"/>
      <c r="SLG5" s="218"/>
      <c r="SLH5" s="218"/>
      <c r="SLI5" s="218"/>
      <c r="SLJ5" s="218"/>
      <c r="SLK5" s="218"/>
      <c r="SLL5" s="218"/>
      <c r="SLM5" s="218"/>
      <c r="SLN5" s="218"/>
      <c r="SLO5" s="218"/>
      <c r="SLP5" s="218"/>
      <c r="SLQ5" s="218"/>
      <c r="SLR5" s="218"/>
      <c r="SLS5" s="218"/>
      <c r="SLT5" s="218"/>
      <c r="SLU5" s="218"/>
      <c r="SLV5" s="218"/>
      <c r="SLW5" s="218"/>
      <c r="SLX5" s="218"/>
      <c r="SLY5" s="218"/>
      <c r="SLZ5" s="218"/>
      <c r="SMA5" s="218"/>
      <c r="SMB5" s="218"/>
      <c r="SMC5" s="218"/>
      <c r="SMD5" s="218"/>
      <c r="SME5" s="218"/>
      <c r="SMF5" s="218"/>
      <c r="SMG5" s="218"/>
      <c r="SMH5" s="218"/>
      <c r="SMI5" s="218"/>
      <c r="SMJ5" s="218"/>
      <c r="SMK5" s="218"/>
      <c r="SML5" s="218"/>
      <c r="SMM5" s="218"/>
      <c r="SMN5" s="218"/>
      <c r="SMO5" s="218"/>
      <c r="SMP5" s="218"/>
      <c r="SMQ5" s="218"/>
      <c r="SMR5" s="218"/>
      <c r="SMS5" s="218"/>
      <c r="SMT5" s="218"/>
      <c r="SMU5" s="218"/>
      <c r="SMV5" s="218"/>
      <c r="SMW5" s="218"/>
      <c r="SMX5" s="218"/>
      <c r="SMY5" s="218"/>
      <c r="SMZ5" s="218"/>
      <c r="SNA5" s="218"/>
      <c r="SNB5" s="218"/>
      <c r="SNC5" s="218"/>
      <c r="SND5" s="218"/>
      <c r="SNE5" s="218"/>
      <c r="SNF5" s="218"/>
      <c r="SNG5" s="218"/>
      <c r="SNH5" s="218"/>
      <c r="SNI5" s="218"/>
      <c r="SNJ5" s="218"/>
      <c r="SNK5" s="218"/>
      <c r="SNL5" s="218"/>
      <c r="SNM5" s="218"/>
      <c r="SNN5" s="218"/>
      <c r="SNO5" s="218"/>
      <c r="SNP5" s="218"/>
      <c r="SNQ5" s="218"/>
      <c r="SNR5" s="218"/>
      <c r="SNS5" s="218"/>
      <c r="SNT5" s="218"/>
      <c r="SNU5" s="218"/>
      <c r="SNV5" s="218"/>
      <c r="SNW5" s="218"/>
      <c r="SNX5" s="218"/>
      <c r="SNY5" s="218"/>
      <c r="SNZ5" s="218"/>
      <c r="SOA5" s="218"/>
      <c r="SOB5" s="218"/>
      <c r="SOC5" s="218"/>
      <c r="SOD5" s="218"/>
      <c r="SOE5" s="218"/>
      <c r="SOF5" s="218"/>
      <c r="SOG5" s="218"/>
      <c r="SOH5" s="218"/>
      <c r="SOI5" s="218"/>
      <c r="SOJ5" s="218"/>
      <c r="SOK5" s="218"/>
      <c r="SOL5" s="218"/>
      <c r="SOM5" s="218"/>
      <c r="SON5" s="218"/>
      <c r="SOO5" s="218"/>
      <c r="SOP5" s="218"/>
      <c r="SOQ5" s="218"/>
      <c r="SOR5" s="218"/>
      <c r="SOS5" s="218"/>
      <c r="SOT5" s="218"/>
      <c r="SOU5" s="218"/>
      <c r="SOV5" s="218"/>
      <c r="SOW5" s="218"/>
      <c r="SOX5" s="218"/>
      <c r="SOY5" s="218"/>
      <c r="SOZ5" s="218"/>
      <c r="SPA5" s="218"/>
      <c r="SPB5" s="218"/>
      <c r="SPC5" s="218"/>
      <c r="SPD5" s="218"/>
      <c r="SPE5" s="218"/>
      <c r="SPF5" s="218"/>
      <c r="SPG5" s="218"/>
      <c r="SPH5" s="218"/>
      <c r="SPI5" s="218"/>
      <c r="SPJ5" s="218"/>
      <c r="SPK5" s="218"/>
      <c r="SPL5" s="218"/>
      <c r="SPM5" s="218"/>
      <c r="SPN5" s="218"/>
      <c r="SPO5" s="218"/>
      <c r="SPP5" s="218"/>
      <c r="SPQ5" s="218"/>
      <c r="SPR5" s="218"/>
      <c r="SPS5" s="218"/>
      <c r="SPT5" s="218"/>
      <c r="SPU5" s="218"/>
      <c r="SPV5" s="218"/>
      <c r="SPW5" s="218"/>
      <c r="SPX5" s="218"/>
      <c r="SPY5" s="218"/>
      <c r="SPZ5" s="218"/>
      <c r="SQA5" s="218"/>
      <c r="SQB5" s="218"/>
      <c r="SQC5" s="218"/>
      <c r="SQD5" s="218"/>
      <c r="SQE5" s="218"/>
      <c r="SQF5" s="218"/>
      <c r="SQG5" s="218"/>
      <c r="SQH5" s="218"/>
      <c r="SQI5" s="218"/>
      <c r="SQJ5" s="218"/>
      <c r="SQK5" s="218"/>
      <c r="SQL5" s="218"/>
      <c r="SQM5" s="218"/>
      <c r="SQN5" s="218"/>
      <c r="SQO5" s="218"/>
      <c r="SQP5" s="218"/>
      <c r="SQQ5" s="218"/>
      <c r="SQR5" s="218"/>
      <c r="SQS5" s="218"/>
      <c r="SQT5" s="218"/>
      <c r="SQU5" s="218"/>
      <c r="SQV5" s="218"/>
      <c r="SQW5" s="218"/>
      <c r="SQX5" s="218"/>
      <c r="SQY5" s="218"/>
      <c r="SQZ5" s="218"/>
      <c r="SRA5" s="218"/>
      <c r="SRB5" s="218"/>
      <c r="SRC5" s="218"/>
      <c r="SRD5" s="218"/>
      <c r="SRE5" s="218"/>
      <c r="SRF5" s="218"/>
      <c r="SRG5" s="218"/>
      <c r="SRH5" s="218"/>
      <c r="SRI5" s="218"/>
      <c r="SRJ5" s="218"/>
      <c r="SRK5" s="218"/>
      <c r="SRL5" s="218"/>
      <c r="SRM5" s="218"/>
      <c r="SRN5" s="218"/>
      <c r="SRO5" s="218"/>
      <c r="SRP5" s="218"/>
      <c r="SRQ5" s="218"/>
      <c r="SRR5" s="218"/>
      <c r="SRS5" s="218"/>
      <c r="SRT5" s="218"/>
      <c r="SRU5" s="218"/>
      <c r="SRV5" s="218"/>
      <c r="SRW5" s="218"/>
      <c r="SRX5" s="218"/>
      <c r="SRY5" s="218"/>
      <c r="SRZ5" s="218"/>
      <c r="SSA5" s="218"/>
      <c r="SSB5" s="218"/>
      <c r="SSC5" s="218"/>
      <c r="SSD5" s="218"/>
      <c r="SSE5" s="218"/>
      <c r="SSF5" s="218"/>
      <c r="SSG5" s="218"/>
      <c r="SSH5" s="218"/>
      <c r="SSI5" s="218"/>
      <c r="SSJ5" s="218"/>
      <c r="SSK5" s="218"/>
      <c r="SSL5" s="218"/>
      <c r="SSM5" s="218"/>
      <c r="SSN5" s="218"/>
      <c r="SSO5" s="218"/>
      <c r="SSP5" s="218"/>
      <c r="SSQ5" s="218"/>
      <c r="SSR5" s="218"/>
      <c r="SSS5" s="218"/>
      <c r="SST5" s="218"/>
      <c r="SSU5" s="218"/>
      <c r="SSV5" s="218"/>
      <c r="SSW5" s="218"/>
      <c r="SSX5" s="218"/>
      <c r="SSY5" s="218"/>
      <c r="SSZ5" s="218"/>
      <c r="STA5" s="218"/>
      <c r="STB5" s="218"/>
      <c r="STC5" s="218"/>
      <c r="STD5" s="218"/>
      <c r="STE5" s="218"/>
      <c r="STF5" s="218"/>
      <c r="STG5" s="218"/>
      <c r="STH5" s="218"/>
      <c r="STI5" s="218"/>
      <c r="STJ5" s="218"/>
      <c r="STK5" s="218"/>
      <c r="STL5" s="218"/>
      <c r="STM5" s="218"/>
      <c r="STN5" s="218"/>
      <c r="STO5" s="218"/>
      <c r="STP5" s="218"/>
      <c r="STQ5" s="218"/>
      <c r="STR5" s="218"/>
      <c r="STS5" s="218"/>
      <c r="STT5" s="218"/>
      <c r="STU5" s="218"/>
      <c r="STV5" s="218"/>
      <c r="STW5" s="218"/>
      <c r="STX5" s="218"/>
      <c r="STY5" s="218"/>
      <c r="STZ5" s="218"/>
      <c r="SUA5" s="218"/>
      <c r="SUB5" s="218"/>
      <c r="SUC5" s="218"/>
      <c r="SUD5" s="218"/>
      <c r="SUE5" s="218"/>
      <c r="SUF5" s="218"/>
      <c r="SUG5" s="218"/>
      <c r="SUH5" s="218"/>
      <c r="SUI5" s="218"/>
      <c r="SUJ5" s="218"/>
      <c r="SUK5" s="218"/>
      <c r="SUL5" s="218"/>
      <c r="SUM5" s="218"/>
      <c r="SUN5" s="218"/>
      <c r="SUO5" s="218"/>
      <c r="SUP5" s="218"/>
      <c r="SUQ5" s="218"/>
      <c r="SUR5" s="218"/>
      <c r="SUS5" s="218"/>
      <c r="SUT5" s="218"/>
      <c r="SUU5" s="218"/>
      <c r="SUV5" s="218"/>
      <c r="SUW5" s="218"/>
      <c r="SUX5" s="218"/>
      <c r="SUY5" s="218"/>
      <c r="SUZ5" s="218"/>
      <c r="SVA5" s="218"/>
      <c r="SVB5" s="218"/>
      <c r="SVC5" s="218"/>
      <c r="SVD5" s="218"/>
      <c r="SVE5" s="218"/>
      <c r="SVF5" s="218"/>
      <c r="SVG5" s="218"/>
      <c r="SVH5" s="218"/>
      <c r="SVI5" s="218"/>
      <c r="SVJ5" s="218"/>
      <c r="SVK5" s="218"/>
      <c r="SVL5" s="218"/>
      <c r="SVM5" s="218"/>
      <c r="SVN5" s="218"/>
      <c r="SVO5" s="218"/>
      <c r="SVP5" s="218"/>
      <c r="SVQ5" s="218"/>
      <c r="SVR5" s="218"/>
      <c r="SVS5" s="218"/>
      <c r="SVT5" s="218"/>
      <c r="SVU5" s="218"/>
      <c r="SVV5" s="218"/>
      <c r="SVW5" s="218"/>
      <c r="SVX5" s="218"/>
      <c r="SVY5" s="218"/>
      <c r="SVZ5" s="218"/>
      <c r="SWA5" s="218"/>
      <c r="SWB5" s="218"/>
      <c r="SWC5" s="218"/>
      <c r="SWD5" s="218"/>
      <c r="SWE5" s="218"/>
      <c r="SWF5" s="218"/>
      <c r="SWG5" s="218"/>
      <c r="SWH5" s="218"/>
      <c r="SWI5" s="218"/>
      <c r="SWJ5" s="218"/>
      <c r="SWK5" s="218"/>
      <c r="SWL5" s="218"/>
      <c r="SWM5" s="218"/>
      <c r="SWN5" s="218"/>
      <c r="SWO5" s="218"/>
      <c r="SWP5" s="218"/>
      <c r="SWQ5" s="218"/>
      <c r="SWR5" s="218"/>
      <c r="SWS5" s="218"/>
      <c r="SWT5" s="218"/>
      <c r="SWU5" s="218"/>
      <c r="SWV5" s="218"/>
      <c r="SWW5" s="218"/>
      <c r="SWX5" s="218"/>
      <c r="SWY5" s="218"/>
      <c r="SWZ5" s="218"/>
      <c r="SXA5" s="218"/>
      <c r="SXB5" s="218"/>
      <c r="SXC5" s="218"/>
      <c r="SXD5" s="218"/>
      <c r="SXE5" s="218"/>
      <c r="SXF5" s="218"/>
      <c r="SXG5" s="218"/>
      <c r="SXH5" s="218"/>
      <c r="SXI5" s="218"/>
      <c r="SXJ5" s="218"/>
      <c r="SXK5" s="218"/>
      <c r="SXL5" s="218"/>
      <c r="SXM5" s="218"/>
      <c r="SXN5" s="218"/>
      <c r="SXO5" s="218"/>
      <c r="SXP5" s="218"/>
      <c r="SXQ5" s="218"/>
      <c r="SXR5" s="218"/>
      <c r="SXS5" s="218"/>
      <c r="SXT5" s="218"/>
      <c r="SXU5" s="218"/>
      <c r="SXV5" s="218"/>
      <c r="SXW5" s="218"/>
      <c r="SXX5" s="218"/>
      <c r="SXY5" s="218"/>
      <c r="SXZ5" s="218"/>
      <c r="SYA5" s="218"/>
      <c r="SYB5" s="218"/>
      <c r="SYC5" s="218"/>
      <c r="SYD5" s="218"/>
      <c r="SYE5" s="218"/>
      <c r="SYF5" s="218"/>
      <c r="SYG5" s="218"/>
      <c r="SYH5" s="218"/>
      <c r="SYI5" s="218"/>
      <c r="SYJ5" s="218"/>
      <c r="SYK5" s="218"/>
      <c r="SYL5" s="218"/>
      <c r="SYM5" s="218"/>
      <c r="SYN5" s="218"/>
      <c r="SYO5" s="218"/>
      <c r="SYP5" s="218"/>
      <c r="SYQ5" s="218"/>
      <c r="SYR5" s="218"/>
      <c r="SYS5" s="218"/>
      <c r="SYT5" s="218"/>
      <c r="SYU5" s="218"/>
      <c r="SYV5" s="218"/>
      <c r="SYW5" s="218"/>
      <c r="SYX5" s="218"/>
      <c r="SYY5" s="218"/>
      <c r="SYZ5" s="218"/>
      <c r="SZA5" s="218"/>
      <c r="SZB5" s="218"/>
      <c r="SZC5" s="218"/>
      <c r="SZD5" s="218"/>
      <c r="SZE5" s="218"/>
      <c r="SZF5" s="218"/>
      <c r="SZG5" s="218"/>
      <c r="SZH5" s="218"/>
      <c r="SZI5" s="218"/>
      <c r="SZJ5" s="218"/>
      <c r="SZK5" s="218"/>
      <c r="SZL5" s="218"/>
      <c r="SZM5" s="218"/>
      <c r="SZN5" s="218"/>
      <c r="SZO5" s="218"/>
      <c r="SZP5" s="218"/>
      <c r="SZQ5" s="218"/>
      <c r="SZR5" s="218"/>
      <c r="SZS5" s="218"/>
      <c r="SZT5" s="218"/>
      <c r="SZU5" s="218"/>
      <c r="SZV5" s="218"/>
      <c r="SZW5" s="218"/>
      <c r="SZX5" s="218"/>
      <c r="SZY5" s="218"/>
      <c r="SZZ5" s="218"/>
      <c r="TAA5" s="218"/>
      <c r="TAB5" s="218"/>
      <c r="TAC5" s="218"/>
      <c r="TAD5" s="218"/>
      <c r="TAE5" s="218"/>
      <c r="TAF5" s="218"/>
      <c r="TAG5" s="218"/>
      <c r="TAH5" s="218"/>
      <c r="TAI5" s="218"/>
      <c r="TAJ5" s="218"/>
      <c r="TAK5" s="218"/>
      <c r="TAL5" s="218"/>
      <c r="TAM5" s="218"/>
      <c r="TAN5" s="218"/>
      <c r="TAO5" s="218"/>
      <c r="TAP5" s="218"/>
      <c r="TAQ5" s="218"/>
      <c r="TAR5" s="218"/>
      <c r="TAS5" s="218"/>
      <c r="TAT5" s="218"/>
      <c r="TAU5" s="218"/>
      <c r="TAV5" s="218"/>
      <c r="TAW5" s="218"/>
      <c r="TAX5" s="218"/>
      <c r="TAY5" s="218"/>
      <c r="TAZ5" s="218"/>
      <c r="TBA5" s="218"/>
      <c r="TBB5" s="218"/>
      <c r="TBC5" s="218"/>
      <c r="TBD5" s="218"/>
      <c r="TBE5" s="218"/>
      <c r="TBF5" s="218"/>
      <c r="TBG5" s="218"/>
      <c r="TBH5" s="218"/>
      <c r="TBI5" s="218"/>
      <c r="TBJ5" s="218"/>
      <c r="TBK5" s="218"/>
      <c r="TBL5" s="218"/>
      <c r="TBM5" s="218"/>
      <c r="TBN5" s="218"/>
      <c r="TBO5" s="218"/>
      <c r="TBP5" s="218"/>
      <c r="TBQ5" s="218"/>
      <c r="TBR5" s="218"/>
      <c r="TBS5" s="218"/>
      <c r="TBT5" s="218"/>
      <c r="TBU5" s="218"/>
      <c r="TBV5" s="218"/>
      <c r="TBW5" s="218"/>
      <c r="TBX5" s="218"/>
      <c r="TBY5" s="218"/>
      <c r="TBZ5" s="218"/>
      <c r="TCA5" s="218"/>
      <c r="TCB5" s="218"/>
      <c r="TCC5" s="218"/>
      <c r="TCD5" s="218"/>
      <c r="TCE5" s="218"/>
      <c r="TCF5" s="218"/>
      <c r="TCG5" s="218"/>
      <c r="TCH5" s="218"/>
      <c r="TCI5" s="218"/>
      <c r="TCJ5" s="218"/>
      <c r="TCK5" s="218"/>
      <c r="TCL5" s="218"/>
      <c r="TCM5" s="218"/>
      <c r="TCN5" s="218"/>
      <c r="TCO5" s="218"/>
      <c r="TCP5" s="218"/>
      <c r="TCQ5" s="218"/>
      <c r="TCR5" s="218"/>
      <c r="TCS5" s="218"/>
      <c r="TCT5" s="218"/>
      <c r="TCU5" s="218"/>
      <c r="TCV5" s="218"/>
      <c r="TCW5" s="218"/>
      <c r="TCX5" s="218"/>
      <c r="TCY5" s="218"/>
      <c r="TCZ5" s="218"/>
      <c r="TDA5" s="218"/>
      <c r="TDB5" s="218"/>
      <c r="TDC5" s="218"/>
      <c r="TDD5" s="218"/>
      <c r="TDE5" s="218"/>
      <c r="TDF5" s="218"/>
      <c r="TDG5" s="218"/>
      <c r="TDH5" s="218"/>
      <c r="TDI5" s="218"/>
      <c r="TDJ5" s="218"/>
      <c r="TDK5" s="218"/>
      <c r="TDL5" s="218"/>
      <c r="TDM5" s="218"/>
      <c r="TDN5" s="218"/>
      <c r="TDO5" s="218"/>
      <c r="TDP5" s="218"/>
      <c r="TDQ5" s="218"/>
      <c r="TDR5" s="218"/>
      <c r="TDS5" s="218"/>
      <c r="TDT5" s="218"/>
      <c r="TDU5" s="218"/>
      <c r="TDV5" s="218"/>
      <c r="TDW5" s="218"/>
      <c r="TDX5" s="218"/>
      <c r="TDY5" s="218"/>
      <c r="TDZ5" s="218"/>
      <c r="TEA5" s="218"/>
      <c r="TEB5" s="218"/>
      <c r="TEC5" s="218"/>
      <c r="TED5" s="218"/>
      <c r="TEE5" s="218"/>
      <c r="TEF5" s="218"/>
      <c r="TEG5" s="218"/>
      <c r="TEH5" s="218"/>
      <c r="TEI5" s="218"/>
      <c r="TEJ5" s="218"/>
      <c r="TEK5" s="218"/>
      <c r="TEL5" s="218"/>
      <c r="TEM5" s="218"/>
      <c r="TEN5" s="218"/>
      <c r="TEO5" s="218"/>
      <c r="TEP5" s="218"/>
      <c r="TEQ5" s="218"/>
      <c r="TER5" s="218"/>
      <c r="TES5" s="218"/>
      <c r="TET5" s="218"/>
      <c r="TEU5" s="218"/>
      <c r="TEV5" s="218"/>
      <c r="TEW5" s="218"/>
      <c r="TEX5" s="218"/>
      <c r="TEY5" s="218"/>
      <c r="TEZ5" s="218"/>
      <c r="TFA5" s="218"/>
      <c r="TFB5" s="218"/>
      <c r="TFC5" s="218"/>
      <c r="TFD5" s="218"/>
      <c r="TFE5" s="218"/>
      <c r="TFF5" s="218"/>
      <c r="TFG5" s="218"/>
      <c r="TFH5" s="218"/>
      <c r="TFI5" s="218"/>
      <c r="TFJ5" s="218"/>
      <c r="TFK5" s="218"/>
      <c r="TFL5" s="218"/>
      <c r="TFM5" s="218"/>
      <c r="TFN5" s="218"/>
      <c r="TFO5" s="218"/>
      <c r="TFP5" s="218"/>
      <c r="TFQ5" s="218"/>
      <c r="TFR5" s="218"/>
      <c r="TFS5" s="218"/>
      <c r="TFT5" s="218"/>
      <c r="TFU5" s="218"/>
      <c r="TFV5" s="218"/>
      <c r="TFW5" s="218"/>
      <c r="TFX5" s="218"/>
      <c r="TFY5" s="218"/>
      <c r="TFZ5" s="218"/>
      <c r="TGA5" s="218"/>
      <c r="TGB5" s="218"/>
      <c r="TGC5" s="218"/>
      <c r="TGD5" s="218"/>
      <c r="TGE5" s="218"/>
      <c r="TGF5" s="218"/>
      <c r="TGG5" s="218"/>
      <c r="TGH5" s="218"/>
      <c r="TGI5" s="218"/>
      <c r="TGJ5" s="218"/>
      <c r="TGK5" s="218"/>
      <c r="TGL5" s="218"/>
      <c r="TGM5" s="218"/>
      <c r="TGN5" s="218"/>
      <c r="TGO5" s="218"/>
      <c r="TGP5" s="218"/>
      <c r="TGQ5" s="218"/>
      <c r="TGR5" s="218"/>
      <c r="TGS5" s="218"/>
      <c r="TGT5" s="218"/>
      <c r="TGU5" s="218"/>
      <c r="TGV5" s="218"/>
      <c r="TGW5" s="218"/>
      <c r="TGX5" s="218"/>
      <c r="TGY5" s="218"/>
      <c r="TGZ5" s="218"/>
      <c r="THA5" s="218"/>
      <c r="THB5" s="218"/>
      <c r="THC5" s="218"/>
      <c r="THD5" s="218"/>
      <c r="THE5" s="218"/>
      <c r="THF5" s="218"/>
      <c r="THG5" s="218"/>
      <c r="THH5" s="218"/>
      <c r="THI5" s="218"/>
      <c r="THJ5" s="218"/>
      <c r="THK5" s="218"/>
      <c r="THL5" s="218"/>
      <c r="THM5" s="218"/>
      <c r="THN5" s="218"/>
      <c r="THO5" s="218"/>
      <c r="THP5" s="218"/>
      <c r="THQ5" s="218"/>
      <c r="THR5" s="218"/>
      <c r="THS5" s="218"/>
      <c r="THT5" s="218"/>
      <c r="THU5" s="218"/>
      <c r="THV5" s="218"/>
      <c r="THW5" s="218"/>
      <c r="THX5" s="218"/>
      <c r="THY5" s="218"/>
      <c r="THZ5" s="218"/>
      <c r="TIA5" s="218"/>
      <c r="TIB5" s="218"/>
      <c r="TIC5" s="218"/>
      <c r="TID5" s="218"/>
      <c r="TIE5" s="218"/>
      <c r="TIF5" s="218"/>
      <c r="TIG5" s="218"/>
      <c r="TIH5" s="218"/>
      <c r="TII5" s="218"/>
      <c r="TIJ5" s="218"/>
      <c r="TIK5" s="218"/>
      <c r="TIL5" s="218"/>
      <c r="TIM5" s="218"/>
      <c r="TIN5" s="218"/>
      <c r="TIO5" s="218"/>
      <c r="TIP5" s="218"/>
      <c r="TIQ5" s="218"/>
      <c r="TIR5" s="218"/>
      <c r="TIS5" s="218"/>
      <c r="TIT5" s="218"/>
      <c r="TIU5" s="218"/>
      <c r="TIV5" s="218"/>
      <c r="TIW5" s="218"/>
      <c r="TIX5" s="218"/>
      <c r="TIY5" s="218"/>
      <c r="TIZ5" s="218"/>
      <c r="TJA5" s="218"/>
      <c r="TJB5" s="218"/>
      <c r="TJC5" s="218"/>
      <c r="TJD5" s="218"/>
      <c r="TJE5" s="218"/>
      <c r="TJF5" s="218"/>
      <c r="TJG5" s="218"/>
      <c r="TJH5" s="218"/>
      <c r="TJI5" s="218"/>
      <c r="TJJ5" s="218"/>
      <c r="TJK5" s="218"/>
      <c r="TJL5" s="218"/>
      <c r="TJM5" s="218"/>
      <c r="TJN5" s="218"/>
      <c r="TJO5" s="218"/>
      <c r="TJP5" s="218"/>
      <c r="TJQ5" s="218"/>
      <c r="TJR5" s="218"/>
      <c r="TJS5" s="218"/>
      <c r="TJT5" s="218"/>
      <c r="TJU5" s="218"/>
      <c r="TJV5" s="218"/>
      <c r="TJW5" s="218"/>
      <c r="TJX5" s="218"/>
      <c r="TJY5" s="218"/>
      <c r="TJZ5" s="218"/>
      <c r="TKA5" s="218"/>
      <c r="TKB5" s="218"/>
      <c r="TKC5" s="218"/>
      <c r="TKD5" s="218"/>
      <c r="TKE5" s="218"/>
      <c r="TKF5" s="218"/>
      <c r="TKG5" s="218"/>
      <c r="TKH5" s="218"/>
      <c r="TKI5" s="218"/>
      <c r="TKJ5" s="218"/>
      <c r="TKK5" s="218"/>
      <c r="TKL5" s="218"/>
      <c r="TKM5" s="218"/>
      <c r="TKN5" s="218"/>
      <c r="TKO5" s="218"/>
      <c r="TKP5" s="218"/>
      <c r="TKQ5" s="218"/>
      <c r="TKR5" s="218"/>
      <c r="TKS5" s="218"/>
      <c r="TKT5" s="218"/>
      <c r="TKU5" s="218"/>
      <c r="TKV5" s="218"/>
      <c r="TKW5" s="218"/>
      <c r="TKX5" s="218"/>
      <c r="TKY5" s="218"/>
      <c r="TKZ5" s="218"/>
      <c r="TLA5" s="218"/>
      <c r="TLB5" s="218"/>
      <c r="TLC5" s="218"/>
      <c r="TLD5" s="218"/>
      <c r="TLE5" s="218"/>
      <c r="TLF5" s="218"/>
      <c r="TLG5" s="218"/>
      <c r="TLH5" s="218"/>
      <c r="TLI5" s="218"/>
      <c r="TLJ5" s="218"/>
      <c r="TLK5" s="218"/>
      <c r="TLL5" s="218"/>
      <c r="TLM5" s="218"/>
      <c r="TLN5" s="218"/>
      <c r="TLO5" s="218"/>
      <c r="TLP5" s="218"/>
      <c r="TLQ5" s="218"/>
      <c r="TLR5" s="218"/>
      <c r="TLS5" s="218"/>
      <c r="TLT5" s="218"/>
      <c r="TLU5" s="218"/>
      <c r="TLV5" s="218"/>
      <c r="TLW5" s="218"/>
      <c r="TLX5" s="218"/>
      <c r="TLY5" s="218"/>
      <c r="TLZ5" s="218"/>
      <c r="TMA5" s="218"/>
      <c r="TMB5" s="218"/>
      <c r="TMC5" s="218"/>
      <c r="TMD5" s="218"/>
      <c r="TME5" s="218"/>
      <c r="TMF5" s="218"/>
      <c r="TMG5" s="218"/>
      <c r="TMH5" s="218"/>
      <c r="TMI5" s="218"/>
      <c r="TMJ5" s="218"/>
      <c r="TMK5" s="218"/>
      <c r="TML5" s="218"/>
      <c r="TMM5" s="218"/>
      <c r="TMN5" s="218"/>
      <c r="TMO5" s="218"/>
      <c r="TMP5" s="218"/>
      <c r="TMQ5" s="218"/>
      <c r="TMR5" s="218"/>
      <c r="TMS5" s="218"/>
      <c r="TMT5" s="218"/>
      <c r="TMU5" s="218"/>
      <c r="TMV5" s="218"/>
      <c r="TMW5" s="218"/>
      <c r="TMX5" s="218"/>
      <c r="TMY5" s="218"/>
      <c r="TMZ5" s="218"/>
      <c r="TNA5" s="218"/>
      <c r="TNB5" s="218"/>
      <c r="TNC5" s="218"/>
      <c r="TND5" s="218"/>
      <c r="TNE5" s="218"/>
      <c r="TNF5" s="218"/>
      <c r="TNG5" s="218"/>
      <c r="TNH5" s="218"/>
      <c r="TNI5" s="218"/>
      <c r="TNJ5" s="218"/>
      <c r="TNK5" s="218"/>
      <c r="TNL5" s="218"/>
      <c r="TNM5" s="218"/>
      <c r="TNN5" s="218"/>
      <c r="TNO5" s="218"/>
      <c r="TNP5" s="218"/>
      <c r="TNQ5" s="218"/>
      <c r="TNR5" s="218"/>
      <c r="TNS5" s="218"/>
      <c r="TNT5" s="218"/>
      <c r="TNU5" s="218"/>
      <c r="TNV5" s="218"/>
      <c r="TNW5" s="218"/>
      <c r="TNX5" s="218"/>
      <c r="TNY5" s="218"/>
      <c r="TNZ5" s="218"/>
      <c r="TOA5" s="218"/>
      <c r="TOB5" s="218"/>
      <c r="TOC5" s="218"/>
      <c r="TOD5" s="218"/>
      <c r="TOE5" s="218"/>
      <c r="TOF5" s="218"/>
      <c r="TOG5" s="218"/>
      <c r="TOH5" s="218"/>
      <c r="TOI5" s="218"/>
      <c r="TOJ5" s="218"/>
      <c r="TOK5" s="218"/>
      <c r="TOL5" s="218"/>
      <c r="TOM5" s="218"/>
      <c r="TON5" s="218"/>
      <c r="TOO5" s="218"/>
      <c r="TOP5" s="218"/>
      <c r="TOQ5" s="218"/>
      <c r="TOR5" s="218"/>
      <c r="TOS5" s="218"/>
      <c r="TOT5" s="218"/>
      <c r="TOU5" s="218"/>
      <c r="TOV5" s="218"/>
      <c r="TOW5" s="218"/>
      <c r="TOX5" s="218"/>
      <c r="TOY5" s="218"/>
      <c r="TOZ5" s="218"/>
      <c r="TPA5" s="218"/>
      <c r="TPB5" s="218"/>
      <c r="TPC5" s="218"/>
      <c r="TPD5" s="218"/>
      <c r="TPE5" s="218"/>
      <c r="TPF5" s="218"/>
      <c r="TPG5" s="218"/>
      <c r="TPH5" s="218"/>
      <c r="TPI5" s="218"/>
      <c r="TPJ5" s="218"/>
      <c r="TPK5" s="218"/>
      <c r="TPL5" s="218"/>
      <c r="TPM5" s="218"/>
      <c r="TPN5" s="218"/>
      <c r="TPO5" s="218"/>
      <c r="TPP5" s="218"/>
      <c r="TPQ5" s="218"/>
      <c r="TPR5" s="218"/>
      <c r="TPS5" s="218"/>
      <c r="TPT5" s="218"/>
      <c r="TPU5" s="218"/>
      <c r="TPV5" s="218"/>
      <c r="TPW5" s="218"/>
      <c r="TPX5" s="218"/>
      <c r="TPY5" s="218"/>
      <c r="TPZ5" s="218"/>
      <c r="TQA5" s="218"/>
      <c r="TQB5" s="218"/>
      <c r="TQC5" s="218"/>
      <c r="TQD5" s="218"/>
      <c r="TQE5" s="218"/>
      <c r="TQF5" s="218"/>
      <c r="TQG5" s="218"/>
      <c r="TQH5" s="218"/>
      <c r="TQI5" s="218"/>
      <c r="TQJ5" s="218"/>
      <c r="TQK5" s="218"/>
      <c r="TQL5" s="218"/>
      <c r="TQM5" s="218"/>
      <c r="TQN5" s="218"/>
      <c r="TQO5" s="218"/>
      <c r="TQP5" s="218"/>
      <c r="TQQ5" s="218"/>
      <c r="TQR5" s="218"/>
      <c r="TQS5" s="218"/>
      <c r="TQT5" s="218"/>
      <c r="TQU5" s="218"/>
      <c r="TQV5" s="218"/>
      <c r="TQW5" s="218"/>
      <c r="TQX5" s="218"/>
      <c r="TQY5" s="218"/>
      <c r="TQZ5" s="218"/>
      <c r="TRA5" s="218"/>
      <c r="TRB5" s="218"/>
      <c r="TRC5" s="218"/>
      <c r="TRD5" s="218"/>
      <c r="TRE5" s="218"/>
      <c r="TRF5" s="218"/>
      <c r="TRG5" s="218"/>
      <c r="TRH5" s="218"/>
      <c r="TRI5" s="218"/>
      <c r="TRJ5" s="218"/>
      <c r="TRK5" s="218"/>
      <c r="TRL5" s="218"/>
      <c r="TRM5" s="218"/>
      <c r="TRN5" s="218"/>
      <c r="TRO5" s="218"/>
      <c r="TRP5" s="218"/>
      <c r="TRQ5" s="218"/>
      <c r="TRR5" s="218"/>
      <c r="TRS5" s="218"/>
      <c r="TRT5" s="218"/>
      <c r="TRU5" s="218"/>
      <c r="TRV5" s="218"/>
      <c r="TRW5" s="218"/>
      <c r="TRX5" s="218"/>
      <c r="TRY5" s="218"/>
      <c r="TRZ5" s="218"/>
      <c r="TSA5" s="218"/>
      <c r="TSB5" s="218"/>
      <c r="TSC5" s="218"/>
      <c r="TSD5" s="218"/>
      <c r="TSE5" s="218"/>
      <c r="TSF5" s="218"/>
      <c r="TSG5" s="218"/>
      <c r="TSH5" s="218"/>
      <c r="TSI5" s="218"/>
      <c r="TSJ5" s="218"/>
      <c r="TSK5" s="218"/>
      <c r="TSL5" s="218"/>
      <c r="TSM5" s="218"/>
      <c r="TSN5" s="218"/>
      <c r="TSO5" s="218"/>
      <c r="TSP5" s="218"/>
      <c r="TSQ5" s="218"/>
      <c r="TSR5" s="218"/>
      <c r="TSS5" s="218"/>
      <c r="TST5" s="218"/>
      <c r="TSU5" s="218"/>
      <c r="TSV5" s="218"/>
      <c r="TSW5" s="218"/>
      <c r="TSX5" s="218"/>
      <c r="TSY5" s="218"/>
      <c r="TSZ5" s="218"/>
      <c r="TTA5" s="218"/>
      <c r="TTB5" s="218"/>
      <c r="TTC5" s="218"/>
      <c r="TTD5" s="218"/>
      <c r="TTE5" s="218"/>
      <c r="TTF5" s="218"/>
      <c r="TTG5" s="218"/>
      <c r="TTH5" s="218"/>
      <c r="TTI5" s="218"/>
      <c r="TTJ5" s="218"/>
      <c r="TTK5" s="218"/>
      <c r="TTL5" s="218"/>
      <c r="TTM5" s="218"/>
      <c r="TTN5" s="218"/>
      <c r="TTO5" s="218"/>
      <c r="TTP5" s="218"/>
      <c r="TTQ5" s="218"/>
      <c r="TTR5" s="218"/>
      <c r="TTS5" s="218"/>
      <c r="TTT5" s="218"/>
      <c r="TTU5" s="218"/>
      <c r="TTV5" s="218"/>
      <c r="TTW5" s="218"/>
      <c r="TTX5" s="218"/>
      <c r="TTY5" s="218"/>
      <c r="TTZ5" s="218"/>
      <c r="TUA5" s="218"/>
      <c r="TUB5" s="218"/>
      <c r="TUC5" s="218"/>
      <c r="TUD5" s="218"/>
      <c r="TUE5" s="218"/>
      <c r="TUF5" s="218"/>
      <c r="TUG5" s="218"/>
      <c r="TUH5" s="218"/>
      <c r="TUI5" s="218"/>
      <c r="TUJ5" s="218"/>
      <c r="TUK5" s="218"/>
      <c r="TUL5" s="218"/>
      <c r="TUM5" s="218"/>
      <c r="TUN5" s="218"/>
      <c r="TUO5" s="218"/>
      <c r="TUP5" s="218"/>
      <c r="TUQ5" s="218"/>
      <c r="TUR5" s="218"/>
      <c r="TUS5" s="218"/>
      <c r="TUT5" s="218"/>
      <c r="TUU5" s="218"/>
      <c r="TUV5" s="218"/>
      <c r="TUW5" s="218"/>
      <c r="TUX5" s="218"/>
      <c r="TUY5" s="218"/>
      <c r="TUZ5" s="218"/>
      <c r="TVA5" s="218"/>
      <c r="TVB5" s="218"/>
      <c r="TVC5" s="218"/>
      <c r="TVD5" s="218"/>
      <c r="TVE5" s="218"/>
      <c r="TVF5" s="218"/>
      <c r="TVG5" s="218"/>
      <c r="TVH5" s="218"/>
      <c r="TVI5" s="218"/>
      <c r="TVJ5" s="218"/>
      <c r="TVK5" s="218"/>
      <c r="TVL5" s="218"/>
      <c r="TVM5" s="218"/>
      <c r="TVN5" s="218"/>
      <c r="TVO5" s="218"/>
      <c r="TVP5" s="218"/>
      <c r="TVQ5" s="218"/>
      <c r="TVR5" s="218"/>
      <c r="TVS5" s="218"/>
      <c r="TVT5" s="218"/>
      <c r="TVU5" s="218"/>
      <c r="TVV5" s="218"/>
      <c r="TVW5" s="218"/>
      <c r="TVX5" s="218"/>
      <c r="TVY5" s="218"/>
      <c r="TVZ5" s="218"/>
      <c r="TWA5" s="218"/>
      <c r="TWB5" s="218"/>
      <c r="TWC5" s="218"/>
      <c r="TWD5" s="218"/>
      <c r="TWE5" s="218"/>
      <c r="TWF5" s="218"/>
      <c r="TWG5" s="218"/>
      <c r="TWH5" s="218"/>
      <c r="TWI5" s="218"/>
      <c r="TWJ5" s="218"/>
      <c r="TWK5" s="218"/>
      <c r="TWL5" s="218"/>
      <c r="TWM5" s="218"/>
      <c r="TWN5" s="218"/>
      <c r="TWO5" s="218"/>
      <c r="TWP5" s="218"/>
      <c r="TWQ5" s="218"/>
      <c r="TWR5" s="218"/>
      <c r="TWS5" s="218"/>
      <c r="TWT5" s="218"/>
      <c r="TWU5" s="218"/>
      <c r="TWV5" s="218"/>
      <c r="TWW5" s="218"/>
      <c r="TWX5" s="218"/>
      <c r="TWY5" s="218"/>
      <c r="TWZ5" s="218"/>
      <c r="TXA5" s="218"/>
      <c r="TXB5" s="218"/>
      <c r="TXC5" s="218"/>
      <c r="TXD5" s="218"/>
      <c r="TXE5" s="218"/>
      <c r="TXF5" s="218"/>
      <c r="TXG5" s="218"/>
      <c r="TXH5" s="218"/>
      <c r="TXI5" s="218"/>
      <c r="TXJ5" s="218"/>
      <c r="TXK5" s="218"/>
      <c r="TXL5" s="218"/>
      <c r="TXM5" s="218"/>
      <c r="TXN5" s="218"/>
      <c r="TXO5" s="218"/>
      <c r="TXP5" s="218"/>
      <c r="TXQ5" s="218"/>
      <c r="TXR5" s="218"/>
      <c r="TXS5" s="218"/>
      <c r="TXT5" s="218"/>
      <c r="TXU5" s="218"/>
      <c r="TXV5" s="218"/>
      <c r="TXW5" s="218"/>
      <c r="TXX5" s="218"/>
      <c r="TXY5" s="218"/>
      <c r="TXZ5" s="218"/>
      <c r="TYA5" s="218"/>
      <c r="TYB5" s="218"/>
      <c r="TYC5" s="218"/>
      <c r="TYD5" s="218"/>
      <c r="TYE5" s="218"/>
      <c r="TYF5" s="218"/>
      <c r="TYG5" s="218"/>
      <c r="TYH5" s="218"/>
      <c r="TYI5" s="218"/>
      <c r="TYJ5" s="218"/>
      <c r="TYK5" s="218"/>
      <c r="TYL5" s="218"/>
      <c r="TYM5" s="218"/>
      <c r="TYN5" s="218"/>
      <c r="TYO5" s="218"/>
      <c r="TYP5" s="218"/>
      <c r="TYQ5" s="218"/>
      <c r="TYR5" s="218"/>
      <c r="TYS5" s="218"/>
      <c r="TYT5" s="218"/>
      <c r="TYU5" s="218"/>
      <c r="TYV5" s="218"/>
      <c r="TYW5" s="218"/>
      <c r="TYX5" s="218"/>
      <c r="TYY5" s="218"/>
      <c r="TYZ5" s="218"/>
      <c r="TZA5" s="218"/>
      <c r="TZB5" s="218"/>
      <c r="TZC5" s="218"/>
      <c r="TZD5" s="218"/>
      <c r="TZE5" s="218"/>
      <c r="TZF5" s="218"/>
      <c r="TZG5" s="218"/>
      <c r="TZH5" s="218"/>
      <c r="TZI5" s="218"/>
      <c r="TZJ5" s="218"/>
      <c r="TZK5" s="218"/>
      <c r="TZL5" s="218"/>
      <c r="TZM5" s="218"/>
      <c r="TZN5" s="218"/>
      <c r="TZO5" s="218"/>
      <c r="TZP5" s="218"/>
      <c r="TZQ5" s="218"/>
      <c r="TZR5" s="218"/>
      <c r="TZS5" s="218"/>
      <c r="TZT5" s="218"/>
      <c r="TZU5" s="218"/>
      <c r="TZV5" s="218"/>
      <c r="TZW5" s="218"/>
      <c r="TZX5" s="218"/>
      <c r="TZY5" s="218"/>
      <c r="TZZ5" s="218"/>
      <c r="UAA5" s="218"/>
      <c r="UAB5" s="218"/>
      <c r="UAC5" s="218"/>
      <c r="UAD5" s="218"/>
      <c r="UAE5" s="218"/>
      <c r="UAF5" s="218"/>
      <c r="UAG5" s="218"/>
      <c r="UAH5" s="218"/>
      <c r="UAI5" s="218"/>
      <c r="UAJ5" s="218"/>
      <c r="UAK5" s="218"/>
      <c r="UAL5" s="218"/>
      <c r="UAM5" s="218"/>
      <c r="UAN5" s="218"/>
      <c r="UAO5" s="218"/>
      <c r="UAP5" s="218"/>
      <c r="UAQ5" s="218"/>
      <c r="UAR5" s="218"/>
      <c r="UAS5" s="218"/>
      <c r="UAT5" s="218"/>
      <c r="UAU5" s="218"/>
      <c r="UAV5" s="218"/>
      <c r="UAW5" s="218"/>
      <c r="UAX5" s="218"/>
      <c r="UAY5" s="218"/>
      <c r="UAZ5" s="218"/>
      <c r="UBA5" s="218"/>
      <c r="UBB5" s="218"/>
      <c r="UBC5" s="218"/>
      <c r="UBD5" s="218"/>
      <c r="UBE5" s="218"/>
      <c r="UBF5" s="218"/>
      <c r="UBG5" s="218"/>
      <c r="UBH5" s="218"/>
      <c r="UBI5" s="218"/>
      <c r="UBJ5" s="218"/>
      <c r="UBK5" s="218"/>
      <c r="UBL5" s="218"/>
      <c r="UBM5" s="218"/>
      <c r="UBN5" s="218"/>
      <c r="UBO5" s="218"/>
      <c r="UBP5" s="218"/>
      <c r="UBQ5" s="218"/>
      <c r="UBR5" s="218"/>
      <c r="UBS5" s="218"/>
      <c r="UBT5" s="218"/>
      <c r="UBU5" s="218"/>
      <c r="UBV5" s="218"/>
      <c r="UBW5" s="218"/>
      <c r="UBX5" s="218"/>
      <c r="UBY5" s="218"/>
      <c r="UBZ5" s="218"/>
      <c r="UCA5" s="218"/>
      <c r="UCB5" s="218"/>
      <c r="UCC5" s="218"/>
      <c r="UCD5" s="218"/>
      <c r="UCE5" s="218"/>
      <c r="UCF5" s="218"/>
      <c r="UCG5" s="218"/>
      <c r="UCH5" s="218"/>
      <c r="UCI5" s="218"/>
      <c r="UCJ5" s="218"/>
      <c r="UCK5" s="218"/>
      <c r="UCL5" s="218"/>
      <c r="UCM5" s="218"/>
      <c r="UCN5" s="218"/>
      <c r="UCO5" s="218"/>
      <c r="UCP5" s="218"/>
      <c r="UCQ5" s="218"/>
      <c r="UCR5" s="218"/>
      <c r="UCS5" s="218"/>
      <c r="UCT5" s="218"/>
      <c r="UCU5" s="218"/>
      <c r="UCV5" s="218"/>
      <c r="UCW5" s="218"/>
      <c r="UCX5" s="218"/>
      <c r="UCY5" s="218"/>
      <c r="UCZ5" s="218"/>
      <c r="UDA5" s="218"/>
      <c r="UDB5" s="218"/>
      <c r="UDC5" s="218"/>
      <c r="UDD5" s="218"/>
      <c r="UDE5" s="218"/>
      <c r="UDF5" s="218"/>
      <c r="UDG5" s="218"/>
      <c r="UDH5" s="218"/>
      <c r="UDI5" s="218"/>
      <c r="UDJ5" s="218"/>
      <c r="UDK5" s="218"/>
      <c r="UDL5" s="218"/>
      <c r="UDM5" s="218"/>
      <c r="UDN5" s="218"/>
      <c r="UDO5" s="218"/>
      <c r="UDP5" s="218"/>
      <c r="UDQ5" s="218"/>
      <c r="UDR5" s="218"/>
      <c r="UDS5" s="218"/>
      <c r="UDT5" s="218"/>
      <c r="UDU5" s="218"/>
      <c r="UDV5" s="218"/>
      <c r="UDW5" s="218"/>
      <c r="UDX5" s="218"/>
      <c r="UDY5" s="218"/>
      <c r="UDZ5" s="218"/>
      <c r="UEA5" s="218"/>
      <c r="UEB5" s="218"/>
      <c r="UEC5" s="218"/>
      <c r="UED5" s="218"/>
      <c r="UEE5" s="218"/>
      <c r="UEF5" s="218"/>
      <c r="UEG5" s="218"/>
      <c r="UEH5" s="218"/>
      <c r="UEI5" s="218"/>
      <c r="UEJ5" s="218"/>
      <c r="UEK5" s="218"/>
      <c r="UEL5" s="218"/>
      <c r="UEM5" s="218"/>
      <c r="UEN5" s="218"/>
      <c r="UEO5" s="218"/>
      <c r="UEP5" s="218"/>
      <c r="UEQ5" s="218"/>
      <c r="UER5" s="218"/>
      <c r="UES5" s="218"/>
      <c r="UET5" s="218"/>
      <c r="UEU5" s="218"/>
      <c r="UEV5" s="218"/>
      <c r="UEW5" s="218"/>
      <c r="UEX5" s="218"/>
      <c r="UEY5" s="218"/>
      <c r="UEZ5" s="218"/>
      <c r="UFA5" s="218"/>
      <c r="UFB5" s="218"/>
      <c r="UFC5" s="218"/>
      <c r="UFD5" s="218"/>
      <c r="UFE5" s="218"/>
      <c r="UFF5" s="218"/>
      <c r="UFG5" s="218"/>
      <c r="UFH5" s="218"/>
      <c r="UFI5" s="218"/>
      <c r="UFJ5" s="218"/>
      <c r="UFK5" s="218"/>
      <c r="UFL5" s="218"/>
      <c r="UFM5" s="218"/>
      <c r="UFN5" s="218"/>
      <c r="UFO5" s="218"/>
      <c r="UFP5" s="218"/>
      <c r="UFQ5" s="218"/>
      <c r="UFR5" s="218"/>
      <c r="UFS5" s="218"/>
      <c r="UFT5" s="218"/>
      <c r="UFU5" s="218"/>
      <c r="UFV5" s="218"/>
      <c r="UFW5" s="218"/>
      <c r="UFX5" s="218"/>
      <c r="UFY5" s="218"/>
      <c r="UFZ5" s="218"/>
      <c r="UGA5" s="218"/>
      <c r="UGB5" s="218"/>
      <c r="UGC5" s="218"/>
      <c r="UGD5" s="218"/>
      <c r="UGE5" s="218"/>
      <c r="UGF5" s="218"/>
      <c r="UGG5" s="218"/>
      <c r="UGH5" s="218"/>
      <c r="UGI5" s="218"/>
      <c r="UGJ5" s="218"/>
      <c r="UGK5" s="218"/>
      <c r="UGL5" s="218"/>
      <c r="UGM5" s="218"/>
      <c r="UGN5" s="218"/>
      <c r="UGO5" s="218"/>
      <c r="UGP5" s="218"/>
      <c r="UGQ5" s="218"/>
      <c r="UGR5" s="218"/>
      <c r="UGS5" s="218"/>
      <c r="UGT5" s="218"/>
      <c r="UGU5" s="218"/>
      <c r="UGV5" s="218"/>
      <c r="UGW5" s="218"/>
      <c r="UGX5" s="218"/>
      <c r="UGY5" s="218"/>
      <c r="UGZ5" s="218"/>
      <c r="UHA5" s="218"/>
      <c r="UHB5" s="218"/>
      <c r="UHC5" s="218"/>
      <c r="UHD5" s="218"/>
      <c r="UHE5" s="218"/>
      <c r="UHF5" s="218"/>
      <c r="UHG5" s="218"/>
      <c r="UHH5" s="218"/>
      <c r="UHI5" s="218"/>
      <c r="UHJ5" s="218"/>
      <c r="UHK5" s="218"/>
      <c r="UHL5" s="218"/>
      <c r="UHM5" s="218"/>
      <c r="UHN5" s="218"/>
      <c r="UHO5" s="218"/>
      <c r="UHP5" s="218"/>
      <c r="UHQ5" s="218"/>
      <c r="UHR5" s="218"/>
      <c r="UHS5" s="218"/>
      <c r="UHT5" s="218"/>
      <c r="UHU5" s="218"/>
      <c r="UHV5" s="218"/>
      <c r="UHW5" s="218"/>
      <c r="UHX5" s="218"/>
      <c r="UHY5" s="218"/>
      <c r="UHZ5" s="218"/>
      <c r="UIA5" s="218"/>
      <c r="UIB5" s="218"/>
      <c r="UIC5" s="218"/>
      <c r="UID5" s="218"/>
      <c r="UIE5" s="218"/>
      <c r="UIF5" s="218"/>
      <c r="UIG5" s="218"/>
      <c r="UIH5" s="218"/>
      <c r="UII5" s="218"/>
      <c r="UIJ5" s="218"/>
      <c r="UIK5" s="218"/>
      <c r="UIL5" s="218"/>
      <c r="UIM5" s="218"/>
      <c r="UIN5" s="218"/>
      <c r="UIO5" s="218"/>
      <c r="UIP5" s="218"/>
      <c r="UIQ5" s="218"/>
      <c r="UIR5" s="218"/>
      <c r="UIS5" s="218"/>
      <c r="UIT5" s="218"/>
      <c r="UIU5" s="218"/>
      <c r="UIV5" s="218"/>
      <c r="UIW5" s="218"/>
      <c r="UIX5" s="218"/>
      <c r="UIY5" s="218"/>
      <c r="UIZ5" s="218"/>
      <c r="UJA5" s="218"/>
      <c r="UJB5" s="218"/>
      <c r="UJC5" s="218"/>
      <c r="UJD5" s="218"/>
      <c r="UJE5" s="218"/>
      <c r="UJF5" s="218"/>
      <c r="UJG5" s="218"/>
      <c r="UJH5" s="218"/>
      <c r="UJI5" s="218"/>
      <c r="UJJ5" s="218"/>
      <c r="UJK5" s="218"/>
      <c r="UJL5" s="218"/>
      <c r="UJM5" s="218"/>
      <c r="UJN5" s="218"/>
      <c r="UJO5" s="218"/>
      <c r="UJP5" s="218"/>
      <c r="UJQ5" s="218"/>
      <c r="UJR5" s="218"/>
      <c r="UJS5" s="218"/>
      <c r="UJT5" s="218"/>
      <c r="UJU5" s="218"/>
      <c r="UJV5" s="218"/>
      <c r="UJW5" s="218"/>
      <c r="UJX5" s="218"/>
      <c r="UJY5" s="218"/>
      <c r="UJZ5" s="218"/>
      <c r="UKA5" s="218"/>
      <c r="UKB5" s="218"/>
      <c r="UKC5" s="218"/>
      <c r="UKD5" s="218"/>
      <c r="UKE5" s="218"/>
      <c r="UKF5" s="218"/>
      <c r="UKG5" s="218"/>
      <c r="UKH5" s="218"/>
      <c r="UKI5" s="218"/>
      <c r="UKJ5" s="218"/>
      <c r="UKK5" s="218"/>
      <c r="UKL5" s="218"/>
      <c r="UKM5" s="218"/>
      <c r="UKN5" s="218"/>
      <c r="UKO5" s="218"/>
      <c r="UKP5" s="218"/>
      <c r="UKQ5" s="218"/>
      <c r="UKR5" s="218"/>
      <c r="UKS5" s="218"/>
      <c r="UKT5" s="218"/>
      <c r="UKU5" s="218"/>
      <c r="UKV5" s="218"/>
      <c r="UKW5" s="218"/>
      <c r="UKX5" s="218"/>
      <c r="UKY5" s="218"/>
      <c r="UKZ5" s="218"/>
      <c r="ULA5" s="218"/>
      <c r="ULB5" s="218"/>
      <c r="ULC5" s="218"/>
      <c r="ULD5" s="218"/>
      <c r="ULE5" s="218"/>
      <c r="ULF5" s="218"/>
      <c r="ULG5" s="218"/>
      <c r="ULH5" s="218"/>
      <c r="ULI5" s="218"/>
      <c r="ULJ5" s="218"/>
      <c r="ULK5" s="218"/>
      <c r="ULL5" s="218"/>
      <c r="ULM5" s="218"/>
      <c r="ULN5" s="218"/>
      <c r="ULO5" s="218"/>
      <c r="ULP5" s="218"/>
      <c r="ULQ5" s="218"/>
      <c r="ULR5" s="218"/>
      <c r="ULS5" s="218"/>
      <c r="ULT5" s="218"/>
      <c r="ULU5" s="218"/>
      <c r="ULV5" s="218"/>
      <c r="ULW5" s="218"/>
      <c r="ULX5" s="218"/>
      <c r="ULY5" s="218"/>
      <c r="ULZ5" s="218"/>
      <c r="UMA5" s="218"/>
      <c r="UMB5" s="218"/>
      <c r="UMC5" s="218"/>
      <c r="UMD5" s="218"/>
      <c r="UME5" s="218"/>
      <c r="UMF5" s="218"/>
      <c r="UMG5" s="218"/>
      <c r="UMH5" s="218"/>
      <c r="UMI5" s="218"/>
      <c r="UMJ5" s="218"/>
      <c r="UMK5" s="218"/>
      <c r="UML5" s="218"/>
      <c r="UMM5" s="218"/>
      <c r="UMN5" s="218"/>
      <c r="UMO5" s="218"/>
      <c r="UMP5" s="218"/>
      <c r="UMQ5" s="218"/>
      <c r="UMR5" s="218"/>
      <c r="UMS5" s="218"/>
      <c r="UMT5" s="218"/>
      <c r="UMU5" s="218"/>
      <c r="UMV5" s="218"/>
      <c r="UMW5" s="218"/>
      <c r="UMX5" s="218"/>
      <c r="UMY5" s="218"/>
      <c r="UMZ5" s="218"/>
      <c r="UNA5" s="218"/>
      <c r="UNB5" s="218"/>
      <c r="UNC5" s="218"/>
      <c r="UND5" s="218"/>
      <c r="UNE5" s="218"/>
      <c r="UNF5" s="218"/>
      <c r="UNG5" s="218"/>
      <c r="UNH5" s="218"/>
      <c r="UNI5" s="218"/>
      <c r="UNJ5" s="218"/>
      <c r="UNK5" s="218"/>
      <c r="UNL5" s="218"/>
      <c r="UNM5" s="218"/>
      <c r="UNN5" s="218"/>
      <c r="UNO5" s="218"/>
      <c r="UNP5" s="218"/>
      <c r="UNQ5" s="218"/>
      <c r="UNR5" s="218"/>
      <c r="UNS5" s="218"/>
      <c r="UNT5" s="218"/>
      <c r="UNU5" s="218"/>
      <c r="UNV5" s="218"/>
      <c r="UNW5" s="218"/>
      <c r="UNX5" s="218"/>
      <c r="UNY5" s="218"/>
      <c r="UNZ5" s="218"/>
      <c r="UOA5" s="218"/>
      <c r="UOB5" s="218"/>
      <c r="UOC5" s="218"/>
      <c r="UOD5" s="218"/>
      <c r="UOE5" s="218"/>
      <c r="UOF5" s="218"/>
      <c r="UOG5" s="218"/>
      <c r="UOH5" s="218"/>
      <c r="UOI5" s="218"/>
      <c r="UOJ5" s="218"/>
      <c r="UOK5" s="218"/>
      <c r="UOL5" s="218"/>
      <c r="UOM5" s="218"/>
      <c r="UON5" s="218"/>
      <c r="UOO5" s="218"/>
      <c r="UOP5" s="218"/>
      <c r="UOQ5" s="218"/>
      <c r="UOR5" s="218"/>
      <c r="UOS5" s="218"/>
      <c r="UOT5" s="218"/>
      <c r="UOU5" s="218"/>
      <c r="UOV5" s="218"/>
      <c r="UOW5" s="218"/>
      <c r="UOX5" s="218"/>
      <c r="UOY5" s="218"/>
      <c r="UOZ5" s="218"/>
      <c r="UPA5" s="218"/>
      <c r="UPB5" s="218"/>
      <c r="UPC5" s="218"/>
      <c r="UPD5" s="218"/>
      <c r="UPE5" s="218"/>
      <c r="UPF5" s="218"/>
      <c r="UPG5" s="218"/>
      <c r="UPH5" s="218"/>
      <c r="UPI5" s="218"/>
      <c r="UPJ5" s="218"/>
      <c r="UPK5" s="218"/>
      <c r="UPL5" s="218"/>
      <c r="UPM5" s="218"/>
      <c r="UPN5" s="218"/>
      <c r="UPO5" s="218"/>
      <c r="UPP5" s="218"/>
      <c r="UPQ5" s="218"/>
      <c r="UPR5" s="218"/>
      <c r="UPS5" s="218"/>
      <c r="UPT5" s="218"/>
      <c r="UPU5" s="218"/>
      <c r="UPV5" s="218"/>
      <c r="UPW5" s="218"/>
      <c r="UPX5" s="218"/>
      <c r="UPY5" s="218"/>
      <c r="UPZ5" s="218"/>
      <c r="UQA5" s="218"/>
      <c r="UQB5" s="218"/>
      <c r="UQC5" s="218"/>
      <c r="UQD5" s="218"/>
      <c r="UQE5" s="218"/>
      <c r="UQF5" s="218"/>
      <c r="UQG5" s="218"/>
      <c r="UQH5" s="218"/>
      <c r="UQI5" s="218"/>
      <c r="UQJ5" s="218"/>
      <c r="UQK5" s="218"/>
      <c r="UQL5" s="218"/>
      <c r="UQM5" s="218"/>
      <c r="UQN5" s="218"/>
      <c r="UQO5" s="218"/>
      <c r="UQP5" s="218"/>
      <c r="UQQ5" s="218"/>
      <c r="UQR5" s="218"/>
      <c r="UQS5" s="218"/>
      <c r="UQT5" s="218"/>
      <c r="UQU5" s="218"/>
      <c r="UQV5" s="218"/>
      <c r="UQW5" s="218"/>
      <c r="UQX5" s="218"/>
      <c r="UQY5" s="218"/>
      <c r="UQZ5" s="218"/>
      <c r="URA5" s="218"/>
      <c r="URB5" s="218"/>
      <c r="URC5" s="218"/>
      <c r="URD5" s="218"/>
      <c r="URE5" s="218"/>
      <c r="URF5" s="218"/>
      <c r="URG5" s="218"/>
      <c r="URH5" s="218"/>
      <c r="URI5" s="218"/>
      <c r="URJ5" s="218"/>
      <c r="URK5" s="218"/>
      <c r="URL5" s="218"/>
      <c r="URM5" s="218"/>
      <c r="URN5" s="218"/>
      <c r="URO5" s="218"/>
      <c r="URP5" s="218"/>
      <c r="URQ5" s="218"/>
      <c r="URR5" s="218"/>
      <c r="URS5" s="218"/>
      <c r="URT5" s="218"/>
      <c r="URU5" s="218"/>
      <c r="URV5" s="218"/>
      <c r="URW5" s="218"/>
      <c r="URX5" s="218"/>
      <c r="URY5" s="218"/>
      <c r="URZ5" s="218"/>
      <c r="USA5" s="218"/>
      <c r="USB5" s="218"/>
      <c r="USC5" s="218"/>
      <c r="USD5" s="218"/>
      <c r="USE5" s="218"/>
      <c r="USF5" s="218"/>
      <c r="USG5" s="218"/>
      <c r="USH5" s="218"/>
      <c r="USI5" s="218"/>
      <c r="USJ5" s="218"/>
      <c r="USK5" s="218"/>
      <c r="USL5" s="218"/>
      <c r="USM5" s="218"/>
      <c r="USN5" s="218"/>
      <c r="USO5" s="218"/>
      <c r="USP5" s="218"/>
      <c r="USQ5" s="218"/>
      <c r="USR5" s="218"/>
      <c r="USS5" s="218"/>
      <c r="UST5" s="218"/>
      <c r="USU5" s="218"/>
      <c r="USV5" s="218"/>
      <c r="USW5" s="218"/>
      <c r="USX5" s="218"/>
      <c r="USY5" s="218"/>
      <c r="USZ5" s="218"/>
      <c r="UTA5" s="218"/>
      <c r="UTB5" s="218"/>
      <c r="UTC5" s="218"/>
      <c r="UTD5" s="218"/>
      <c r="UTE5" s="218"/>
      <c r="UTF5" s="218"/>
      <c r="UTG5" s="218"/>
      <c r="UTH5" s="218"/>
      <c r="UTI5" s="218"/>
      <c r="UTJ5" s="218"/>
      <c r="UTK5" s="218"/>
      <c r="UTL5" s="218"/>
      <c r="UTM5" s="218"/>
      <c r="UTN5" s="218"/>
      <c r="UTO5" s="218"/>
      <c r="UTP5" s="218"/>
      <c r="UTQ5" s="218"/>
      <c r="UTR5" s="218"/>
      <c r="UTS5" s="218"/>
      <c r="UTT5" s="218"/>
      <c r="UTU5" s="218"/>
      <c r="UTV5" s="218"/>
      <c r="UTW5" s="218"/>
      <c r="UTX5" s="218"/>
      <c r="UTY5" s="218"/>
      <c r="UTZ5" s="218"/>
      <c r="UUA5" s="218"/>
      <c r="UUB5" s="218"/>
      <c r="UUC5" s="218"/>
      <c r="UUD5" s="218"/>
      <c r="UUE5" s="218"/>
      <c r="UUF5" s="218"/>
      <c r="UUG5" s="218"/>
      <c r="UUH5" s="218"/>
      <c r="UUI5" s="218"/>
      <c r="UUJ5" s="218"/>
      <c r="UUK5" s="218"/>
      <c r="UUL5" s="218"/>
      <c r="UUM5" s="218"/>
      <c r="UUN5" s="218"/>
      <c r="UUO5" s="218"/>
      <c r="UUP5" s="218"/>
      <c r="UUQ5" s="218"/>
      <c r="UUR5" s="218"/>
      <c r="UUS5" s="218"/>
      <c r="UUT5" s="218"/>
      <c r="UUU5" s="218"/>
      <c r="UUV5" s="218"/>
      <c r="UUW5" s="218"/>
      <c r="UUX5" s="218"/>
      <c r="UUY5" s="218"/>
      <c r="UUZ5" s="218"/>
      <c r="UVA5" s="218"/>
      <c r="UVB5" s="218"/>
      <c r="UVC5" s="218"/>
      <c r="UVD5" s="218"/>
      <c r="UVE5" s="218"/>
      <c r="UVF5" s="218"/>
      <c r="UVG5" s="218"/>
      <c r="UVH5" s="218"/>
      <c r="UVI5" s="218"/>
      <c r="UVJ5" s="218"/>
      <c r="UVK5" s="218"/>
      <c r="UVL5" s="218"/>
      <c r="UVM5" s="218"/>
      <c r="UVN5" s="218"/>
      <c r="UVO5" s="218"/>
      <c r="UVP5" s="218"/>
      <c r="UVQ5" s="218"/>
      <c r="UVR5" s="218"/>
      <c r="UVS5" s="218"/>
      <c r="UVT5" s="218"/>
      <c r="UVU5" s="218"/>
      <c r="UVV5" s="218"/>
      <c r="UVW5" s="218"/>
      <c r="UVX5" s="218"/>
      <c r="UVY5" s="218"/>
      <c r="UVZ5" s="218"/>
      <c r="UWA5" s="218"/>
      <c r="UWB5" s="218"/>
      <c r="UWC5" s="218"/>
      <c r="UWD5" s="218"/>
      <c r="UWE5" s="218"/>
      <c r="UWF5" s="218"/>
      <c r="UWG5" s="218"/>
      <c r="UWH5" s="218"/>
      <c r="UWI5" s="218"/>
      <c r="UWJ5" s="218"/>
      <c r="UWK5" s="218"/>
      <c r="UWL5" s="218"/>
      <c r="UWM5" s="218"/>
      <c r="UWN5" s="218"/>
      <c r="UWO5" s="218"/>
      <c r="UWP5" s="218"/>
      <c r="UWQ5" s="218"/>
      <c r="UWR5" s="218"/>
      <c r="UWS5" s="218"/>
      <c r="UWT5" s="218"/>
      <c r="UWU5" s="218"/>
      <c r="UWV5" s="218"/>
      <c r="UWW5" s="218"/>
      <c r="UWX5" s="218"/>
      <c r="UWY5" s="218"/>
      <c r="UWZ5" s="218"/>
      <c r="UXA5" s="218"/>
      <c r="UXB5" s="218"/>
      <c r="UXC5" s="218"/>
      <c r="UXD5" s="218"/>
      <c r="UXE5" s="218"/>
      <c r="UXF5" s="218"/>
      <c r="UXG5" s="218"/>
      <c r="UXH5" s="218"/>
      <c r="UXI5" s="218"/>
      <c r="UXJ5" s="218"/>
      <c r="UXK5" s="218"/>
      <c r="UXL5" s="218"/>
      <c r="UXM5" s="218"/>
      <c r="UXN5" s="218"/>
      <c r="UXO5" s="218"/>
      <c r="UXP5" s="218"/>
      <c r="UXQ5" s="218"/>
      <c r="UXR5" s="218"/>
      <c r="UXS5" s="218"/>
      <c r="UXT5" s="218"/>
      <c r="UXU5" s="218"/>
      <c r="UXV5" s="218"/>
      <c r="UXW5" s="218"/>
      <c r="UXX5" s="218"/>
      <c r="UXY5" s="218"/>
      <c r="UXZ5" s="218"/>
      <c r="UYA5" s="218"/>
      <c r="UYB5" s="218"/>
      <c r="UYC5" s="218"/>
      <c r="UYD5" s="218"/>
      <c r="UYE5" s="218"/>
      <c r="UYF5" s="218"/>
      <c r="UYG5" s="218"/>
      <c r="UYH5" s="218"/>
      <c r="UYI5" s="218"/>
      <c r="UYJ5" s="218"/>
      <c r="UYK5" s="218"/>
      <c r="UYL5" s="218"/>
      <c r="UYM5" s="218"/>
      <c r="UYN5" s="218"/>
      <c r="UYO5" s="218"/>
      <c r="UYP5" s="218"/>
      <c r="UYQ5" s="218"/>
      <c r="UYR5" s="218"/>
      <c r="UYS5" s="218"/>
      <c r="UYT5" s="218"/>
      <c r="UYU5" s="218"/>
      <c r="UYV5" s="218"/>
      <c r="UYW5" s="218"/>
      <c r="UYX5" s="218"/>
      <c r="UYY5" s="218"/>
      <c r="UYZ5" s="218"/>
      <c r="UZA5" s="218"/>
      <c r="UZB5" s="218"/>
      <c r="UZC5" s="218"/>
      <c r="UZD5" s="218"/>
      <c r="UZE5" s="218"/>
      <c r="UZF5" s="218"/>
      <c r="UZG5" s="218"/>
      <c r="UZH5" s="218"/>
      <c r="UZI5" s="218"/>
      <c r="UZJ5" s="218"/>
      <c r="UZK5" s="218"/>
      <c r="UZL5" s="218"/>
      <c r="UZM5" s="218"/>
      <c r="UZN5" s="218"/>
      <c r="UZO5" s="218"/>
      <c r="UZP5" s="218"/>
      <c r="UZQ5" s="218"/>
      <c r="UZR5" s="218"/>
      <c r="UZS5" s="218"/>
      <c r="UZT5" s="218"/>
      <c r="UZU5" s="218"/>
      <c r="UZV5" s="218"/>
      <c r="UZW5" s="218"/>
      <c r="UZX5" s="218"/>
      <c r="UZY5" s="218"/>
      <c r="UZZ5" s="218"/>
      <c r="VAA5" s="218"/>
      <c r="VAB5" s="218"/>
      <c r="VAC5" s="218"/>
      <c r="VAD5" s="218"/>
      <c r="VAE5" s="218"/>
      <c r="VAF5" s="218"/>
      <c r="VAG5" s="218"/>
      <c r="VAH5" s="218"/>
      <c r="VAI5" s="218"/>
      <c r="VAJ5" s="218"/>
      <c r="VAK5" s="218"/>
      <c r="VAL5" s="218"/>
      <c r="VAM5" s="218"/>
      <c r="VAN5" s="218"/>
      <c r="VAO5" s="218"/>
      <c r="VAP5" s="218"/>
      <c r="VAQ5" s="218"/>
      <c r="VAR5" s="218"/>
      <c r="VAS5" s="218"/>
      <c r="VAT5" s="218"/>
      <c r="VAU5" s="218"/>
      <c r="VAV5" s="218"/>
      <c r="VAW5" s="218"/>
      <c r="VAX5" s="218"/>
      <c r="VAY5" s="218"/>
      <c r="VAZ5" s="218"/>
      <c r="VBA5" s="218"/>
      <c r="VBB5" s="218"/>
      <c r="VBC5" s="218"/>
      <c r="VBD5" s="218"/>
      <c r="VBE5" s="218"/>
      <c r="VBF5" s="218"/>
      <c r="VBG5" s="218"/>
      <c r="VBH5" s="218"/>
      <c r="VBI5" s="218"/>
      <c r="VBJ5" s="218"/>
      <c r="VBK5" s="218"/>
      <c r="VBL5" s="218"/>
      <c r="VBM5" s="218"/>
      <c r="VBN5" s="218"/>
      <c r="VBO5" s="218"/>
      <c r="VBP5" s="218"/>
      <c r="VBQ5" s="218"/>
      <c r="VBR5" s="218"/>
      <c r="VBS5" s="218"/>
      <c r="VBT5" s="218"/>
      <c r="VBU5" s="218"/>
      <c r="VBV5" s="218"/>
      <c r="VBW5" s="218"/>
      <c r="VBX5" s="218"/>
      <c r="VBY5" s="218"/>
      <c r="VBZ5" s="218"/>
      <c r="VCA5" s="218"/>
      <c r="VCB5" s="218"/>
      <c r="VCC5" s="218"/>
      <c r="VCD5" s="218"/>
      <c r="VCE5" s="218"/>
      <c r="VCF5" s="218"/>
      <c r="VCG5" s="218"/>
      <c r="VCH5" s="218"/>
      <c r="VCI5" s="218"/>
      <c r="VCJ5" s="218"/>
      <c r="VCK5" s="218"/>
      <c r="VCL5" s="218"/>
      <c r="VCM5" s="218"/>
      <c r="VCN5" s="218"/>
      <c r="VCO5" s="218"/>
      <c r="VCP5" s="218"/>
      <c r="VCQ5" s="218"/>
      <c r="VCR5" s="218"/>
      <c r="VCS5" s="218"/>
      <c r="VCT5" s="218"/>
      <c r="VCU5" s="218"/>
      <c r="VCV5" s="218"/>
      <c r="VCW5" s="218"/>
      <c r="VCX5" s="218"/>
      <c r="VCY5" s="218"/>
      <c r="VCZ5" s="218"/>
      <c r="VDA5" s="218"/>
      <c r="VDB5" s="218"/>
      <c r="VDC5" s="218"/>
      <c r="VDD5" s="218"/>
      <c r="VDE5" s="218"/>
      <c r="VDF5" s="218"/>
      <c r="VDG5" s="218"/>
      <c r="VDH5" s="218"/>
      <c r="VDI5" s="218"/>
      <c r="VDJ5" s="218"/>
      <c r="VDK5" s="218"/>
      <c r="VDL5" s="218"/>
      <c r="VDM5" s="218"/>
      <c r="VDN5" s="218"/>
      <c r="VDO5" s="218"/>
      <c r="VDP5" s="218"/>
      <c r="VDQ5" s="218"/>
      <c r="VDR5" s="218"/>
      <c r="VDS5" s="218"/>
      <c r="VDT5" s="218"/>
      <c r="VDU5" s="218"/>
      <c r="VDV5" s="218"/>
      <c r="VDW5" s="218"/>
      <c r="VDX5" s="218"/>
      <c r="VDY5" s="218"/>
      <c r="VDZ5" s="218"/>
      <c r="VEA5" s="218"/>
      <c r="VEB5" s="218"/>
      <c r="VEC5" s="218"/>
      <c r="VED5" s="218"/>
      <c r="VEE5" s="218"/>
      <c r="VEF5" s="218"/>
      <c r="VEG5" s="218"/>
      <c r="VEH5" s="218"/>
      <c r="VEI5" s="218"/>
      <c r="VEJ5" s="218"/>
      <c r="VEK5" s="218"/>
      <c r="VEL5" s="218"/>
      <c r="VEM5" s="218"/>
      <c r="VEN5" s="218"/>
      <c r="VEO5" s="218"/>
      <c r="VEP5" s="218"/>
      <c r="VEQ5" s="218"/>
      <c r="VER5" s="218"/>
      <c r="VES5" s="218"/>
      <c r="VET5" s="218"/>
      <c r="VEU5" s="218"/>
      <c r="VEV5" s="218"/>
      <c r="VEW5" s="218"/>
      <c r="VEX5" s="218"/>
      <c r="VEY5" s="218"/>
      <c r="VEZ5" s="218"/>
      <c r="VFA5" s="218"/>
      <c r="VFB5" s="218"/>
      <c r="VFC5" s="218"/>
      <c r="VFD5" s="218"/>
      <c r="VFE5" s="218"/>
      <c r="VFF5" s="218"/>
      <c r="VFG5" s="218"/>
      <c r="VFH5" s="218"/>
      <c r="VFI5" s="218"/>
      <c r="VFJ5" s="218"/>
      <c r="VFK5" s="218"/>
      <c r="VFL5" s="218"/>
      <c r="VFM5" s="218"/>
      <c r="VFN5" s="218"/>
      <c r="VFO5" s="218"/>
      <c r="VFP5" s="218"/>
      <c r="VFQ5" s="218"/>
      <c r="VFR5" s="218"/>
      <c r="VFS5" s="218"/>
      <c r="VFT5" s="218"/>
      <c r="VFU5" s="218"/>
      <c r="VFV5" s="218"/>
      <c r="VFW5" s="218"/>
      <c r="VFX5" s="218"/>
      <c r="VFY5" s="218"/>
      <c r="VFZ5" s="218"/>
      <c r="VGA5" s="218"/>
      <c r="VGB5" s="218"/>
      <c r="VGC5" s="218"/>
      <c r="VGD5" s="218"/>
      <c r="VGE5" s="218"/>
      <c r="VGF5" s="218"/>
      <c r="VGG5" s="218"/>
      <c r="VGH5" s="218"/>
      <c r="VGI5" s="218"/>
      <c r="VGJ5" s="218"/>
      <c r="VGK5" s="218"/>
      <c r="VGL5" s="218"/>
      <c r="VGM5" s="218"/>
      <c r="VGN5" s="218"/>
      <c r="VGO5" s="218"/>
      <c r="VGP5" s="218"/>
      <c r="VGQ5" s="218"/>
      <c r="VGR5" s="218"/>
      <c r="VGS5" s="218"/>
      <c r="VGT5" s="218"/>
      <c r="VGU5" s="218"/>
      <c r="VGV5" s="218"/>
      <c r="VGW5" s="218"/>
      <c r="VGX5" s="218"/>
      <c r="VGY5" s="218"/>
      <c r="VGZ5" s="218"/>
      <c r="VHA5" s="218"/>
      <c r="VHB5" s="218"/>
      <c r="VHC5" s="218"/>
      <c r="VHD5" s="218"/>
      <c r="VHE5" s="218"/>
      <c r="VHF5" s="218"/>
      <c r="VHG5" s="218"/>
      <c r="VHH5" s="218"/>
      <c r="VHI5" s="218"/>
      <c r="VHJ5" s="218"/>
      <c r="VHK5" s="218"/>
      <c r="VHL5" s="218"/>
      <c r="VHM5" s="218"/>
      <c r="VHN5" s="218"/>
      <c r="VHO5" s="218"/>
      <c r="VHP5" s="218"/>
      <c r="VHQ5" s="218"/>
      <c r="VHR5" s="218"/>
      <c r="VHS5" s="218"/>
      <c r="VHT5" s="218"/>
      <c r="VHU5" s="218"/>
      <c r="VHV5" s="218"/>
      <c r="VHW5" s="218"/>
      <c r="VHX5" s="218"/>
      <c r="VHY5" s="218"/>
      <c r="VHZ5" s="218"/>
      <c r="VIA5" s="218"/>
      <c r="VIB5" s="218"/>
      <c r="VIC5" s="218"/>
      <c r="VID5" s="218"/>
      <c r="VIE5" s="218"/>
      <c r="VIF5" s="218"/>
      <c r="VIG5" s="218"/>
      <c r="VIH5" s="218"/>
      <c r="VII5" s="218"/>
      <c r="VIJ5" s="218"/>
      <c r="VIK5" s="218"/>
      <c r="VIL5" s="218"/>
      <c r="VIM5" s="218"/>
      <c r="VIN5" s="218"/>
      <c r="VIO5" s="218"/>
      <c r="VIP5" s="218"/>
      <c r="VIQ5" s="218"/>
      <c r="VIR5" s="218"/>
      <c r="VIS5" s="218"/>
      <c r="VIT5" s="218"/>
      <c r="VIU5" s="218"/>
      <c r="VIV5" s="218"/>
      <c r="VIW5" s="218"/>
      <c r="VIX5" s="218"/>
      <c r="VIY5" s="218"/>
      <c r="VIZ5" s="218"/>
      <c r="VJA5" s="218"/>
      <c r="VJB5" s="218"/>
      <c r="VJC5" s="218"/>
      <c r="VJD5" s="218"/>
      <c r="VJE5" s="218"/>
      <c r="VJF5" s="218"/>
      <c r="VJG5" s="218"/>
      <c r="VJH5" s="218"/>
      <c r="VJI5" s="218"/>
      <c r="VJJ5" s="218"/>
      <c r="VJK5" s="218"/>
      <c r="VJL5" s="218"/>
      <c r="VJM5" s="218"/>
      <c r="VJN5" s="218"/>
      <c r="VJO5" s="218"/>
      <c r="VJP5" s="218"/>
      <c r="VJQ5" s="218"/>
      <c r="VJR5" s="218"/>
      <c r="VJS5" s="218"/>
      <c r="VJT5" s="218"/>
      <c r="VJU5" s="218"/>
      <c r="VJV5" s="218"/>
      <c r="VJW5" s="218"/>
      <c r="VJX5" s="218"/>
      <c r="VJY5" s="218"/>
      <c r="VJZ5" s="218"/>
      <c r="VKA5" s="218"/>
      <c r="VKB5" s="218"/>
      <c r="VKC5" s="218"/>
      <c r="VKD5" s="218"/>
      <c r="VKE5" s="218"/>
      <c r="VKF5" s="218"/>
      <c r="VKG5" s="218"/>
      <c r="VKH5" s="218"/>
      <c r="VKI5" s="218"/>
      <c r="VKJ5" s="218"/>
      <c r="VKK5" s="218"/>
      <c r="VKL5" s="218"/>
      <c r="VKM5" s="218"/>
      <c r="VKN5" s="218"/>
      <c r="VKO5" s="218"/>
      <c r="VKP5" s="218"/>
      <c r="VKQ5" s="218"/>
      <c r="VKR5" s="218"/>
      <c r="VKS5" s="218"/>
      <c r="VKT5" s="218"/>
      <c r="VKU5" s="218"/>
      <c r="VKV5" s="218"/>
      <c r="VKW5" s="218"/>
      <c r="VKX5" s="218"/>
      <c r="VKY5" s="218"/>
      <c r="VKZ5" s="218"/>
      <c r="VLA5" s="218"/>
      <c r="VLB5" s="218"/>
      <c r="VLC5" s="218"/>
      <c r="VLD5" s="218"/>
      <c r="VLE5" s="218"/>
      <c r="VLF5" s="218"/>
      <c r="VLG5" s="218"/>
      <c r="VLH5" s="218"/>
      <c r="VLI5" s="218"/>
      <c r="VLJ5" s="218"/>
      <c r="VLK5" s="218"/>
      <c r="VLL5" s="218"/>
      <c r="VLM5" s="218"/>
      <c r="VLN5" s="218"/>
      <c r="VLO5" s="218"/>
      <c r="VLP5" s="218"/>
      <c r="VLQ5" s="218"/>
      <c r="VLR5" s="218"/>
      <c r="VLS5" s="218"/>
      <c r="VLT5" s="218"/>
      <c r="VLU5" s="218"/>
      <c r="VLV5" s="218"/>
      <c r="VLW5" s="218"/>
      <c r="VLX5" s="218"/>
      <c r="VLY5" s="218"/>
      <c r="VLZ5" s="218"/>
      <c r="VMA5" s="218"/>
      <c r="VMB5" s="218"/>
      <c r="VMC5" s="218"/>
      <c r="VMD5" s="218"/>
      <c r="VME5" s="218"/>
      <c r="VMF5" s="218"/>
      <c r="VMG5" s="218"/>
      <c r="VMH5" s="218"/>
      <c r="VMI5" s="218"/>
      <c r="VMJ5" s="218"/>
      <c r="VMK5" s="218"/>
      <c r="VML5" s="218"/>
      <c r="VMM5" s="218"/>
      <c r="VMN5" s="218"/>
      <c r="VMO5" s="218"/>
      <c r="VMP5" s="218"/>
      <c r="VMQ5" s="218"/>
      <c r="VMR5" s="218"/>
      <c r="VMS5" s="218"/>
      <c r="VMT5" s="218"/>
      <c r="VMU5" s="218"/>
      <c r="VMV5" s="218"/>
      <c r="VMW5" s="218"/>
      <c r="VMX5" s="218"/>
      <c r="VMY5" s="218"/>
      <c r="VMZ5" s="218"/>
      <c r="VNA5" s="218"/>
      <c r="VNB5" s="218"/>
      <c r="VNC5" s="218"/>
      <c r="VND5" s="218"/>
      <c r="VNE5" s="218"/>
      <c r="VNF5" s="218"/>
      <c r="VNG5" s="218"/>
      <c r="VNH5" s="218"/>
      <c r="VNI5" s="218"/>
      <c r="VNJ5" s="218"/>
      <c r="VNK5" s="218"/>
      <c r="VNL5" s="218"/>
      <c r="VNM5" s="218"/>
      <c r="VNN5" s="218"/>
      <c r="VNO5" s="218"/>
      <c r="VNP5" s="218"/>
      <c r="VNQ5" s="218"/>
      <c r="VNR5" s="218"/>
      <c r="VNS5" s="218"/>
      <c r="VNT5" s="218"/>
      <c r="VNU5" s="218"/>
      <c r="VNV5" s="218"/>
      <c r="VNW5" s="218"/>
      <c r="VNX5" s="218"/>
      <c r="VNY5" s="218"/>
      <c r="VNZ5" s="218"/>
      <c r="VOA5" s="218"/>
      <c r="VOB5" s="218"/>
      <c r="VOC5" s="218"/>
      <c r="VOD5" s="218"/>
      <c r="VOE5" s="218"/>
      <c r="VOF5" s="218"/>
      <c r="VOG5" s="218"/>
      <c r="VOH5" s="218"/>
      <c r="VOI5" s="218"/>
      <c r="VOJ5" s="218"/>
      <c r="VOK5" s="218"/>
      <c r="VOL5" s="218"/>
      <c r="VOM5" s="218"/>
      <c r="VON5" s="218"/>
      <c r="VOO5" s="218"/>
      <c r="VOP5" s="218"/>
      <c r="VOQ5" s="218"/>
      <c r="VOR5" s="218"/>
      <c r="VOS5" s="218"/>
      <c r="VOT5" s="218"/>
      <c r="VOU5" s="218"/>
      <c r="VOV5" s="218"/>
      <c r="VOW5" s="218"/>
      <c r="VOX5" s="218"/>
      <c r="VOY5" s="218"/>
      <c r="VOZ5" s="218"/>
      <c r="VPA5" s="218"/>
      <c r="VPB5" s="218"/>
      <c r="VPC5" s="218"/>
      <c r="VPD5" s="218"/>
      <c r="VPE5" s="218"/>
      <c r="VPF5" s="218"/>
      <c r="VPG5" s="218"/>
      <c r="VPH5" s="218"/>
      <c r="VPI5" s="218"/>
      <c r="VPJ5" s="218"/>
      <c r="VPK5" s="218"/>
      <c r="VPL5" s="218"/>
      <c r="VPM5" s="218"/>
      <c r="VPN5" s="218"/>
      <c r="VPO5" s="218"/>
      <c r="VPP5" s="218"/>
      <c r="VPQ5" s="218"/>
      <c r="VPR5" s="218"/>
      <c r="VPS5" s="218"/>
      <c r="VPT5" s="218"/>
      <c r="VPU5" s="218"/>
      <c r="VPV5" s="218"/>
      <c r="VPW5" s="218"/>
      <c r="VPX5" s="218"/>
      <c r="VPY5" s="218"/>
      <c r="VPZ5" s="218"/>
      <c r="VQA5" s="218"/>
      <c r="VQB5" s="218"/>
      <c r="VQC5" s="218"/>
      <c r="VQD5" s="218"/>
      <c r="VQE5" s="218"/>
      <c r="VQF5" s="218"/>
      <c r="VQG5" s="218"/>
      <c r="VQH5" s="218"/>
      <c r="VQI5" s="218"/>
      <c r="VQJ5" s="218"/>
      <c r="VQK5" s="218"/>
      <c r="VQL5" s="218"/>
      <c r="VQM5" s="218"/>
      <c r="VQN5" s="218"/>
      <c r="VQO5" s="218"/>
      <c r="VQP5" s="218"/>
      <c r="VQQ5" s="218"/>
      <c r="VQR5" s="218"/>
      <c r="VQS5" s="218"/>
      <c r="VQT5" s="218"/>
      <c r="VQU5" s="218"/>
      <c r="VQV5" s="218"/>
      <c r="VQW5" s="218"/>
      <c r="VQX5" s="218"/>
      <c r="VQY5" s="218"/>
      <c r="VQZ5" s="218"/>
      <c r="VRA5" s="218"/>
      <c r="VRB5" s="218"/>
      <c r="VRC5" s="218"/>
      <c r="VRD5" s="218"/>
      <c r="VRE5" s="218"/>
      <c r="VRF5" s="218"/>
      <c r="VRG5" s="218"/>
      <c r="VRH5" s="218"/>
      <c r="VRI5" s="218"/>
      <c r="VRJ5" s="218"/>
      <c r="VRK5" s="218"/>
      <c r="VRL5" s="218"/>
      <c r="VRM5" s="218"/>
      <c r="VRN5" s="218"/>
      <c r="VRO5" s="218"/>
      <c r="VRP5" s="218"/>
      <c r="VRQ5" s="218"/>
      <c r="VRR5" s="218"/>
      <c r="VRS5" s="218"/>
      <c r="VRT5" s="218"/>
      <c r="VRU5" s="218"/>
      <c r="VRV5" s="218"/>
      <c r="VRW5" s="218"/>
      <c r="VRX5" s="218"/>
      <c r="VRY5" s="218"/>
      <c r="VRZ5" s="218"/>
      <c r="VSA5" s="218"/>
      <c r="VSB5" s="218"/>
      <c r="VSC5" s="218"/>
      <c r="VSD5" s="218"/>
      <c r="VSE5" s="218"/>
      <c r="VSF5" s="218"/>
      <c r="VSG5" s="218"/>
      <c r="VSH5" s="218"/>
      <c r="VSI5" s="218"/>
      <c r="VSJ5" s="218"/>
      <c r="VSK5" s="218"/>
      <c r="VSL5" s="218"/>
      <c r="VSM5" s="218"/>
      <c r="VSN5" s="218"/>
      <c r="VSO5" s="218"/>
      <c r="VSP5" s="218"/>
      <c r="VSQ5" s="218"/>
      <c r="VSR5" s="218"/>
      <c r="VSS5" s="218"/>
      <c r="VST5" s="218"/>
      <c r="VSU5" s="218"/>
      <c r="VSV5" s="218"/>
      <c r="VSW5" s="218"/>
      <c r="VSX5" s="218"/>
      <c r="VSY5" s="218"/>
      <c r="VSZ5" s="218"/>
      <c r="VTA5" s="218"/>
      <c r="VTB5" s="218"/>
      <c r="VTC5" s="218"/>
      <c r="VTD5" s="218"/>
      <c r="VTE5" s="218"/>
      <c r="VTF5" s="218"/>
      <c r="VTG5" s="218"/>
      <c r="VTH5" s="218"/>
      <c r="VTI5" s="218"/>
      <c r="VTJ5" s="218"/>
      <c r="VTK5" s="218"/>
      <c r="VTL5" s="218"/>
      <c r="VTM5" s="218"/>
      <c r="VTN5" s="218"/>
      <c r="VTO5" s="218"/>
      <c r="VTP5" s="218"/>
      <c r="VTQ5" s="218"/>
      <c r="VTR5" s="218"/>
      <c r="VTS5" s="218"/>
      <c r="VTT5" s="218"/>
      <c r="VTU5" s="218"/>
      <c r="VTV5" s="218"/>
      <c r="VTW5" s="218"/>
      <c r="VTX5" s="218"/>
      <c r="VTY5" s="218"/>
      <c r="VTZ5" s="218"/>
      <c r="VUA5" s="218"/>
      <c r="VUB5" s="218"/>
      <c r="VUC5" s="218"/>
      <c r="VUD5" s="218"/>
      <c r="VUE5" s="218"/>
      <c r="VUF5" s="218"/>
      <c r="VUG5" s="218"/>
      <c r="VUH5" s="218"/>
      <c r="VUI5" s="218"/>
      <c r="VUJ5" s="218"/>
      <c r="VUK5" s="218"/>
      <c r="VUL5" s="218"/>
      <c r="VUM5" s="218"/>
      <c r="VUN5" s="218"/>
      <c r="VUO5" s="218"/>
      <c r="VUP5" s="218"/>
      <c r="VUQ5" s="218"/>
      <c r="VUR5" s="218"/>
      <c r="VUS5" s="218"/>
      <c r="VUT5" s="218"/>
      <c r="VUU5" s="218"/>
      <c r="VUV5" s="218"/>
      <c r="VUW5" s="218"/>
      <c r="VUX5" s="218"/>
      <c r="VUY5" s="218"/>
      <c r="VUZ5" s="218"/>
      <c r="VVA5" s="218"/>
      <c r="VVB5" s="218"/>
      <c r="VVC5" s="218"/>
      <c r="VVD5" s="218"/>
      <c r="VVE5" s="218"/>
      <c r="VVF5" s="218"/>
      <c r="VVG5" s="218"/>
      <c r="VVH5" s="218"/>
      <c r="VVI5" s="218"/>
      <c r="VVJ5" s="218"/>
      <c r="VVK5" s="218"/>
      <c r="VVL5" s="218"/>
      <c r="VVM5" s="218"/>
      <c r="VVN5" s="218"/>
      <c r="VVO5" s="218"/>
      <c r="VVP5" s="218"/>
      <c r="VVQ5" s="218"/>
      <c r="VVR5" s="218"/>
      <c r="VVS5" s="218"/>
      <c r="VVT5" s="218"/>
      <c r="VVU5" s="218"/>
      <c r="VVV5" s="218"/>
      <c r="VVW5" s="218"/>
      <c r="VVX5" s="218"/>
      <c r="VVY5" s="218"/>
      <c r="VVZ5" s="218"/>
      <c r="VWA5" s="218"/>
      <c r="VWB5" s="218"/>
      <c r="VWC5" s="218"/>
      <c r="VWD5" s="218"/>
      <c r="VWE5" s="218"/>
      <c r="VWF5" s="218"/>
      <c r="VWG5" s="218"/>
      <c r="VWH5" s="218"/>
      <c r="VWI5" s="218"/>
      <c r="VWJ5" s="218"/>
      <c r="VWK5" s="218"/>
      <c r="VWL5" s="218"/>
      <c r="VWM5" s="218"/>
      <c r="VWN5" s="218"/>
      <c r="VWO5" s="218"/>
      <c r="VWP5" s="218"/>
      <c r="VWQ5" s="218"/>
      <c r="VWR5" s="218"/>
      <c r="VWS5" s="218"/>
      <c r="VWT5" s="218"/>
      <c r="VWU5" s="218"/>
      <c r="VWV5" s="218"/>
      <c r="VWW5" s="218"/>
      <c r="VWX5" s="218"/>
      <c r="VWY5" s="218"/>
      <c r="VWZ5" s="218"/>
      <c r="VXA5" s="218"/>
      <c r="VXB5" s="218"/>
      <c r="VXC5" s="218"/>
      <c r="VXD5" s="218"/>
      <c r="VXE5" s="218"/>
      <c r="VXF5" s="218"/>
      <c r="VXG5" s="218"/>
      <c r="VXH5" s="218"/>
      <c r="VXI5" s="218"/>
      <c r="VXJ5" s="218"/>
      <c r="VXK5" s="218"/>
      <c r="VXL5" s="218"/>
      <c r="VXM5" s="218"/>
      <c r="VXN5" s="218"/>
      <c r="VXO5" s="218"/>
      <c r="VXP5" s="218"/>
      <c r="VXQ5" s="218"/>
      <c r="VXR5" s="218"/>
      <c r="VXS5" s="218"/>
      <c r="VXT5" s="218"/>
      <c r="VXU5" s="218"/>
      <c r="VXV5" s="218"/>
      <c r="VXW5" s="218"/>
      <c r="VXX5" s="218"/>
      <c r="VXY5" s="218"/>
      <c r="VXZ5" s="218"/>
      <c r="VYA5" s="218"/>
      <c r="VYB5" s="218"/>
      <c r="VYC5" s="218"/>
      <c r="VYD5" s="218"/>
      <c r="VYE5" s="218"/>
      <c r="VYF5" s="218"/>
      <c r="VYG5" s="218"/>
      <c r="VYH5" s="218"/>
      <c r="VYI5" s="218"/>
      <c r="VYJ5" s="218"/>
      <c r="VYK5" s="218"/>
      <c r="VYL5" s="218"/>
      <c r="VYM5" s="218"/>
      <c r="VYN5" s="218"/>
      <c r="VYO5" s="218"/>
      <c r="VYP5" s="218"/>
      <c r="VYQ5" s="218"/>
      <c r="VYR5" s="218"/>
      <c r="VYS5" s="218"/>
      <c r="VYT5" s="218"/>
      <c r="VYU5" s="218"/>
      <c r="VYV5" s="218"/>
      <c r="VYW5" s="218"/>
      <c r="VYX5" s="218"/>
      <c r="VYY5" s="218"/>
      <c r="VYZ5" s="218"/>
      <c r="VZA5" s="218"/>
      <c r="VZB5" s="218"/>
      <c r="VZC5" s="218"/>
      <c r="VZD5" s="218"/>
      <c r="VZE5" s="218"/>
      <c r="VZF5" s="218"/>
      <c r="VZG5" s="218"/>
      <c r="VZH5" s="218"/>
      <c r="VZI5" s="218"/>
      <c r="VZJ5" s="218"/>
      <c r="VZK5" s="218"/>
      <c r="VZL5" s="218"/>
      <c r="VZM5" s="218"/>
      <c r="VZN5" s="218"/>
      <c r="VZO5" s="218"/>
      <c r="VZP5" s="218"/>
      <c r="VZQ5" s="218"/>
      <c r="VZR5" s="218"/>
      <c r="VZS5" s="218"/>
      <c r="VZT5" s="218"/>
      <c r="VZU5" s="218"/>
      <c r="VZV5" s="218"/>
      <c r="VZW5" s="218"/>
      <c r="VZX5" s="218"/>
      <c r="VZY5" s="218"/>
      <c r="VZZ5" s="218"/>
      <c r="WAA5" s="218"/>
      <c r="WAB5" s="218"/>
      <c r="WAC5" s="218"/>
      <c r="WAD5" s="218"/>
      <c r="WAE5" s="218"/>
      <c r="WAF5" s="218"/>
      <c r="WAG5" s="218"/>
      <c r="WAH5" s="218"/>
      <c r="WAI5" s="218"/>
      <c r="WAJ5" s="218"/>
      <c r="WAK5" s="218"/>
      <c r="WAL5" s="218"/>
      <c r="WAM5" s="218"/>
      <c r="WAN5" s="218"/>
      <c r="WAO5" s="218"/>
      <c r="WAP5" s="218"/>
      <c r="WAQ5" s="218"/>
      <c r="WAR5" s="218"/>
      <c r="WAS5" s="218"/>
      <c r="WAT5" s="218"/>
      <c r="WAU5" s="218"/>
      <c r="WAV5" s="218"/>
      <c r="WAW5" s="218"/>
      <c r="WAX5" s="218"/>
      <c r="WAY5" s="218"/>
      <c r="WAZ5" s="218"/>
      <c r="WBA5" s="218"/>
      <c r="WBB5" s="218"/>
      <c r="WBC5" s="218"/>
      <c r="WBD5" s="218"/>
      <c r="WBE5" s="218"/>
      <c r="WBF5" s="218"/>
      <c r="WBG5" s="218"/>
      <c r="WBH5" s="218"/>
      <c r="WBI5" s="218"/>
      <c r="WBJ5" s="218"/>
      <c r="WBK5" s="218"/>
      <c r="WBL5" s="218"/>
      <c r="WBM5" s="218"/>
      <c r="WBN5" s="218"/>
      <c r="WBO5" s="218"/>
      <c r="WBP5" s="218"/>
      <c r="WBQ5" s="218"/>
      <c r="WBR5" s="218"/>
      <c r="WBS5" s="218"/>
      <c r="WBT5" s="218"/>
      <c r="WBU5" s="218"/>
      <c r="WBV5" s="218"/>
      <c r="WBW5" s="218"/>
      <c r="WBX5" s="218"/>
      <c r="WBY5" s="218"/>
      <c r="WBZ5" s="218"/>
      <c r="WCA5" s="218"/>
      <c r="WCB5" s="218"/>
      <c r="WCC5" s="218"/>
      <c r="WCD5" s="218"/>
      <c r="WCE5" s="218"/>
      <c r="WCF5" s="218"/>
      <c r="WCG5" s="218"/>
      <c r="WCH5" s="218"/>
      <c r="WCI5" s="218"/>
      <c r="WCJ5" s="218"/>
      <c r="WCK5" s="218"/>
      <c r="WCL5" s="218"/>
      <c r="WCM5" s="218"/>
      <c r="WCN5" s="218"/>
      <c r="WCO5" s="218"/>
      <c r="WCP5" s="218"/>
      <c r="WCQ5" s="218"/>
      <c r="WCR5" s="218"/>
      <c r="WCS5" s="218"/>
      <c r="WCT5" s="218"/>
      <c r="WCU5" s="218"/>
      <c r="WCV5" s="218"/>
      <c r="WCW5" s="218"/>
      <c r="WCX5" s="218"/>
      <c r="WCY5" s="218"/>
      <c r="WCZ5" s="218"/>
      <c r="WDA5" s="218"/>
      <c r="WDB5" s="218"/>
      <c r="WDC5" s="218"/>
      <c r="WDD5" s="218"/>
      <c r="WDE5" s="218"/>
      <c r="WDF5" s="218"/>
      <c r="WDG5" s="218"/>
      <c r="WDH5" s="218"/>
      <c r="WDI5" s="218"/>
      <c r="WDJ5" s="218"/>
      <c r="WDK5" s="218"/>
      <c r="WDL5" s="218"/>
      <c r="WDM5" s="218"/>
      <c r="WDN5" s="218"/>
      <c r="WDO5" s="218"/>
      <c r="WDP5" s="218"/>
      <c r="WDQ5" s="218"/>
      <c r="WDR5" s="218"/>
      <c r="WDS5" s="218"/>
      <c r="WDT5" s="218"/>
      <c r="WDU5" s="218"/>
      <c r="WDV5" s="218"/>
      <c r="WDW5" s="218"/>
      <c r="WDX5" s="218"/>
      <c r="WDY5" s="218"/>
      <c r="WDZ5" s="218"/>
      <c r="WEA5" s="218"/>
      <c r="WEB5" s="218"/>
      <c r="WEC5" s="218"/>
      <c r="WED5" s="218"/>
      <c r="WEE5" s="218"/>
      <c r="WEF5" s="218"/>
      <c r="WEG5" s="218"/>
      <c r="WEH5" s="218"/>
      <c r="WEI5" s="218"/>
      <c r="WEJ5" s="218"/>
      <c r="WEK5" s="218"/>
      <c r="WEL5" s="218"/>
      <c r="WEM5" s="218"/>
      <c r="WEN5" s="218"/>
      <c r="WEO5" s="218"/>
      <c r="WEP5" s="218"/>
      <c r="WEQ5" s="218"/>
      <c r="WER5" s="218"/>
      <c r="WES5" s="218"/>
      <c r="WET5" s="218"/>
      <c r="WEU5" s="218"/>
      <c r="WEV5" s="218"/>
      <c r="WEW5" s="218"/>
      <c r="WEX5" s="218"/>
      <c r="WEY5" s="218"/>
      <c r="WEZ5" s="218"/>
      <c r="WFA5" s="218"/>
      <c r="WFB5" s="218"/>
      <c r="WFC5" s="218"/>
      <c r="WFD5" s="218"/>
      <c r="WFE5" s="218"/>
      <c r="WFF5" s="218"/>
      <c r="WFG5" s="218"/>
      <c r="WFH5" s="218"/>
      <c r="WFI5" s="218"/>
      <c r="WFJ5" s="218"/>
      <c r="WFK5" s="218"/>
      <c r="WFL5" s="218"/>
      <c r="WFM5" s="218"/>
      <c r="WFN5" s="218"/>
      <c r="WFO5" s="218"/>
      <c r="WFP5" s="218"/>
      <c r="WFQ5" s="218"/>
      <c r="WFR5" s="218"/>
      <c r="WFS5" s="218"/>
      <c r="WFT5" s="218"/>
      <c r="WFU5" s="218"/>
      <c r="WFV5" s="218"/>
      <c r="WFW5" s="218"/>
      <c r="WFX5" s="218"/>
      <c r="WFY5" s="218"/>
      <c r="WFZ5" s="218"/>
      <c r="WGA5" s="218"/>
      <c r="WGB5" s="218"/>
      <c r="WGC5" s="218"/>
      <c r="WGD5" s="218"/>
      <c r="WGE5" s="218"/>
      <c r="WGF5" s="218"/>
      <c r="WGG5" s="218"/>
      <c r="WGH5" s="218"/>
      <c r="WGI5" s="218"/>
      <c r="WGJ5" s="218"/>
      <c r="WGK5" s="218"/>
      <c r="WGL5" s="218"/>
      <c r="WGM5" s="218"/>
      <c r="WGN5" s="218"/>
      <c r="WGO5" s="218"/>
      <c r="WGP5" s="218"/>
      <c r="WGQ5" s="218"/>
      <c r="WGR5" s="218"/>
      <c r="WGS5" s="218"/>
      <c r="WGT5" s="218"/>
      <c r="WGU5" s="218"/>
      <c r="WGV5" s="218"/>
      <c r="WGW5" s="218"/>
      <c r="WGX5" s="218"/>
      <c r="WGY5" s="218"/>
      <c r="WGZ5" s="218"/>
      <c r="WHA5" s="218"/>
      <c r="WHB5" s="218"/>
      <c r="WHC5" s="218"/>
      <c r="WHD5" s="218"/>
      <c r="WHE5" s="218"/>
      <c r="WHF5" s="218"/>
      <c r="WHG5" s="218"/>
      <c r="WHH5" s="218"/>
      <c r="WHI5" s="218"/>
      <c r="WHJ5" s="218"/>
      <c r="WHK5" s="218"/>
      <c r="WHL5" s="218"/>
      <c r="WHM5" s="218"/>
      <c r="WHN5" s="218"/>
      <c r="WHO5" s="218"/>
      <c r="WHP5" s="218"/>
      <c r="WHQ5" s="218"/>
      <c r="WHR5" s="218"/>
      <c r="WHS5" s="218"/>
      <c r="WHT5" s="218"/>
      <c r="WHU5" s="218"/>
      <c r="WHV5" s="218"/>
      <c r="WHW5" s="218"/>
      <c r="WHX5" s="218"/>
      <c r="WHY5" s="218"/>
      <c r="WHZ5" s="218"/>
      <c r="WIA5" s="218"/>
      <c r="WIB5" s="218"/>
      <c r="WIC5" s="218"/>
      <c r="WID5" s="218"/>
      <c r="WIE5" s="218"/>
      <c r="WIF5" s="218"/>
      <c r="WIG5" s="218"/>
      <c r="WIH5" s="218"/>
      <c r="WII5" s="218"/>
      <c r="WIJ5" s="218"/>
      <c r="WIK5" s="218"/>
      <c r="WIL5" s="218"/>
      <c r="WIM5" s="218"/>
      <c r="WIN5" s="218"/>
      <c r="WIO5" s="218"/>
      <c r="WIP5" s="218"/>
      <c r="WIQ5" s="218"/>
      <c r="WIR5" s="218"/>
      <c r="WIS5" s="218"/>
      <c r="WIT5" s="218"/>
      <c r="WIU5" s="218"/>
      <c r="WIV5" s="218"/>
      <c r="WIW5" s="218"/>
      <c r="WIX5" s="218"/>
      <c r="WIY5" s="218"/>
      <c r="WIZ5" s="218"/>
      <c r="WJA5" s="218"/>
      <c r="WJB5" s="218"/>
      <c r="WJC5" s="218"/>
      <c r="WJD5" s="218"/>
      <c r="WJE5" s="218"/>
      <c r="WJF5" s="218"/>
      <c r="WJG5" s="218"/>
      <c r="WJH5" s="218"/>
      <c r="WJI5" s="218"/>
      <c r="WJJ5" s="218"/>
      <c r="WJK5" s="218"/>
      <c r="WJL5" s="218"/>
      <c r="WJM5" s="218"/>
      <c r="WJN5" s="218"/>
      <c r="WJO5" s="218"/>
      <c r="WJP5" s="218"/>
      <c r="WJQ5" s="218"/>
      <c r="WJR5" s="218"/>
      <c r="WJS5" s="218"/>
      <c r="WJT5" s="218"/>
      <c r="WJU5" s="218"/>
      <c r="WJV5" s="218"/>
      <c r="WJW5" s="218"/>
      <c r="WJX5" s="218"/>
      <c r="WJY5" s="218"/>
      <c r="WJZ5" s="218"/>
      <c r="WKA5" s="218"/>
      <c r="WKB5" s="218"/>
      <c r="WKC5" s="218"/>
      <c r="WKD5" s="218"/>
      <c r="WKE5" s="218"/>
      <c r="WKF5" s="218"/>
      <c r="WKG5" s="218"/>
      <c r="WKH5" s="218"/>
      <c r="WKI5" s="218"/>
      <c r="WKJ5" s="218"/>
      <c r="WKK5" s="218"/>
      <c r="WKL5" s="218"/>
      <c r="WKM5" s="218"/>
      <c r="WKN5" s="218"/>
      <c r="WKO5" s="218"/>
      <c r="WKP5" s="218"/>
      <c r="WKQ5" s="218"/>
      <c r="WKR5" s="218"/>
      <c r="WKS5" s="218"/>
      <c r="WKT5" s="218"/>
      <c r="WKU5" s="218"/>
      <c r="WKV5" s="218"/>
      <c r="WKW5" s="218"/>
      <c r="WKX5" s="218"/>
      <c r="WKY5" s="218"/>
      <c r="WKZ5" s="218"/>
      <c r="WLA5" s="218"/>
      <c r="WLB5" s="218"/>
      <c r="WLC5" s="218"/>
      <c r="WLD5" s="218"/>
      <c r="WLE5" s="218"/>
      <c r="WLF5" s="218"/>
      <c r="WLG5" s="218"/>
      <c r="WLH5" s="218"/>
      <c r="WLI5" s="218"/>
      <c r="WLJ5" s="218"/>
      <c r="WLK5" s="218"/>
      <c r="WLL5" s="218"/>
      <c r="WLM5" s="218"/>
      <c r="WLN5" s="218"/>
      <c r="WLO5" s="218"/>
      <c r="WLP5" s="218"/>
      <c r="WLQ5" s="218"/>
      <c r="WLR5" s="218"/>
      <c r="WLS5" s="218"/>
      <c r="WLT5" s="218"/>
      <c r="WLU5" s="218"/>
      <c r="WLV5" s="218"/>
      <c r="WLW5" s="218"/>
      <c r="WLX5" s="218"/>
      <c r="WLY5" s="218"/>
      <c r="WLZ5" s="218"/>
      <c r="WMA5" s="218"/>
      <c r="WMB5" s="218"/>
      <c r="WMC5" s="218"/>
      <c r="WMD5" s="218"/>
      <c r="WME5" s="218"/>
      <c r="WMF5" s="218"/>
      <c r="WMG5" s="218"/>
      <c r="WMH5" s="218"/>
      <c r="WMI5" s="218"/>
      <c r="WMJ5" s="218"/>
      <c r="WMK5" s="218"/>
      <c r="WML5" s="218"/>
      <c r="WMM5" s="218"/>
      <c r="WMN5" s="218"/>
      <c r="WMO5" s="218"/>
      <c r="WMP5" s="218"/>
      <c r="WMQ5" s="218"/>
      <c r="WMR5" s="218"/>
      <c r="WMS5" s="218"/>
      <c r="WMT5" s="218"/>
      <c r="WMU5" s="218"/>
      <c r="WMV5" s="218"/>
      <c r="WMW5" s="218"/>
      <c r="WMX5" s="218"/>
      <c r="WMY5" s="218"/>
      <c r="WMZ5" s="218"/>
      <c r="WNA5" s="218"/>
      <c r="WNB5" s="218"/>
      <c r="WNC5" s="218"/>
      <c r="WND5" s="218"/>
      <c r="WNE5" s="218"/>
      <c r="WNF5" s="218"/>
      <c r="WNG5" s="218"/>
      <c r="WNH5" s="218"/>
      <c r="WNI5" s="218"/>
      <c r="WNJ5" s="218"/>
      <c r="WNK5" s="218"/>
      <c r="WNL5" s="218"/>
      <c r="WNM5" s="218"/>
      <c r="WNN5" s="218"/>
      <c r="WNO5" s="218"/>
      <c r="WNP5" s="218"/>
      <c r="WNQ5" s="218"/>
      <c r="WNR5" s="218"/>
      <c r="WNS5" s="218"/>
      <c r="WNT5" s="218"/>
      <c r="WNU5" s="218"/>
      <c r="WNV5" s="218"/>
      <c r="WNW5" s="218"/>
      <c r="WNX5" s="218"/>
      <c r="WNY5" s="218"/>
      <c r="WNZ5" s="218"/>
      <c r="WOA5" s="218"/>
      <c r="WOB5" s="218"/>
      <c r="WOC5" s="218"/>
      <c r="WOD5" s="218"/>
      <c r="WOE5" s="218"/>
      <c r="WOF5" s="218"/>
      <c r="WOG5" s="218"/>
      <c r="WOH5" s="218"/>
      <c r="WOI5" s="218"/>
      <c r="WOJ5" s="218"/>
      <c r="WOK5" s="218"/>
      <c r="WOL5" s="218"/>
      <c r="WOM5" s="218"/>
      <c r="WON5" s="218"/>
      <c r="WOO5" s="218"/>
      <c r="WOP5" s="218"/>
      <c r="WOQ5" s="218"/>
      <c r="WOR5" s="218"/>
      <c r="WOS5" s="218"/>
      <c r="WOT5" s="218"/>
      <c r="WOU5" s="218"/>
      <c r="WOV5" s="218"/>
      <c r="WOW5" s="218"/>
      <c r="WOX5" s="218"/>
      <c r="WOY5" s="218"/>
      <c r="WOZ5" s="218"/>
      <c r="WPA5" s="218"/>
      <c r="WPB5" s="218"/>
      <c r="WPC5" s="218"/>
      <c r="WPD5" s="218"/>
      <c r="WPE5" s="218"/>
      <c r="WPF5" s="218"/>
      <c r="WPG5" s="218"/>
      <c r="WPH5" s="218"/>
      <c r="WPI5" s="218"/>
      <c r="WPJ5" s="218"/>
      <c r="WPK5" s="218"/>
      <c r="WPL5" s="218"/>
      <c r="WPM5" s="218"/>
      <c r="WPN5" s="218"/>
      <c r="WPO5" s="218"/>
      <c r="WPP5" s="218"/>
      <c r="WPQ5" s="218"/>
      <c r="WPR5" s="218"/>
      <c r="WPS5" s="218"/>
      <c r="WPT5" s="218"/>
      <c r="WPU5" s="218"/>
      <c r="WPV5" s="218"/>
      <c r="WPW5" s="218"/>
      <c r="WPX5" s="218"/>
      <c r="WPY5" s="218"/>
      <c r="WPZ5" s="218"/>
      <c r="WQA5" s="218"/>
      <c r="WQB5" s="218"/>
      <c r="WQC5" s="218"/>
      <c r="WQD5" s="218"/>
      <c r="WQE5" s="218"/>
      <c r="WQF5" s="218"/>
      <c r="WQG5" s="218"/>
      <c r="WQH5" s="218"/>
      <c r="WQI5" s="218"/>
      <c r="WQJ5" s="218"/>
      <c r="WQK5" s="218"/>
      <c r="WQL5" s="218"/>
      <c r="WQM5" s="218"/>
      <c r="WQN5" s="218"/>
      <c r="WQO5" s="218"/>
      <c r="WQP5" s="218"/>
      <c r="WQQ5" s="218"/>
      <c r="WQR5" s="218"/>
      <c r="WQS5" s="218"/>
      <c r="WQT5" s="218"/>
      <c r="WQU5" s="218"/>
      <c r="WQV5" s="218"/>
      <c r="WQW5" s="218"/>
      <c r="WQX5" s="218"/>
      <c r="WQY5" s="218"/>
      <c r="WQZ5" s="218"/>
      <c r="WRA5" s="218"/>
      <c r="WRB5" s="218"/>
      <c r="WRC5" s="218"/>
      <c r="WRD5" s="218"/>
      <c r="WRE5" s="218"/>
      <c r="WRF5" s="218"/>
      <c r="WRG5" s="218"/>
      <c r="WRH5" s="218"/>
      <c r="WRI5" s="218"/>
      <c r="WRJ5" s="218"/>
      <c r="WRK5" s="218"/>
      <c r="WRL5" s="218"/>
      <c r="WRM5" s="218"/>
      <c r="WRN5" s="218"/>
      <c r="WRO5" s="218"/>
      <c r="WRP5" s="218"/>
      <c r="WRQ5" s="218"/>
      <c r="WRR5" s="218"/>
      <c r="WRS5" s="218"/>
      <c r="WRT5" s="218"/>
      <c r="WRU5" s="218"/>
      <c r="WRV5" s="218"/>
      <c r="WRW5" s="218"/>
      <c r="WRX5" s="218"/>
      <c r="WRY5" s="218"/>
      <c r="WRZ5" s="218"/>
      <c r="WSA5" s="218"/>
      <c r="WSB5" s="218"/>
      <c r="WSC5" s="218"/>
      <c r="WSD5" s="218"/>
      <c r="WSE5" s="218"/>
      <c r="WSF5" s="218"/>
      <c r="WSG5" s="218"/>
      <c r="WSH5" s="218"/>
      <c r="WSI5" s="218"/>
      <c r="WSJ5" s="218"/>
      <c r="WSK5" s="218"/>
      <c r="WSL5" s="218"/>
      <c r="WSM5" s="218"/>
      <c r="WSN5" s="218"/>
      <c r="WSO5" s="218"/>
      <c r="WSP5" s="218"/>
      <c r="WSQ5" s="218"/>
      <c r="WSR5" s="218"/>
      <c r="WSS5" s="218"/>
      <c r="WST5" s="218"/>
      <c r="WSU5" s="218"/>
      <c r="WSV5" s="218"/>
      <c r="WSW5" s="218"/>
      <c r="WSX5" s="218"/>
      <c r="WSY5" s="218"/>
      <c r="WSZ5" s="218"/>
      <c r="WTA5" s="218"/>
      <c r="WTB5" s="218"/>
      <c r="WTC5" s="218"/>
      <c r="WTD5" s="218"/>
      <c r="WTE5" s="218"/>
      <c r="WTF5" s="218"/>
      <c r="WTG5" s="218"/>
      <c r="WTH5" s="218"/>
      <c r="WTI5" s="218"/>
      <c r="WTJ5" s="218"/>
      <c r="WTK5" s="218"/>
      <c r="WTL5" s="218"/>
      <c r="WTM5" s="218"/>
      <c r="WTN5" s="218"/>
      <c r="WTO5" s="218"/>
      <c r="WTP5" s="218"/>
      <c r="WTQ5" s="218"/>
      <c r="WTR5" s="218"/>
      <c r="WTS5" s="218"/>
      <c r="WTT5" s="218"/>
      <c r="WTU5" s="218"/>
      <c r="WTV5" s="218"/>
      <c r="WTW5" s="218"/>
      <c r="WTX5" s="218"/>
      <c r="WTY5" s="218"/>
      <c r="WTZ5" s="218"/>
      <c r="WUA5" s="218"/>
      <c r="WUB5" s="218"/>
      <c r="WUC5" s="218"/>
      <c r="WUD5" s="218"/>
      <c r="WUE5" s="218"/>
      <c r="WUF5" s="218"/>
      <c r="WUG5" s="218"/>
      <c r="WUH5" s="218"/>
      <c r="WUI5" s="218"/>
      <c r="WUJ5" s="218"/>
      <c r="WUK5" s="218"/>
      <c r="WUL5" s="218"/>
      <c r="WUM5" s="218"/>
      <c r="WUN5" s="218"/>
      <c r="WUO5" s="218"/>
      <c r="WUP5" s="218"/>
      <c r="WUQ5" s="218"/>
      <c r="WUR5" s="218"/>
      <c r="WUS5" s="218"/>
      <c r="WUT5" s="218"/>
      <c r="WUU5" s="218"/>
      <c r="WUV5" s="218"/>
      <c r="WUW5" s="218"/>
      <c r="WUX5" s="218"/>
      <c r="WUY5" s="218"/>
      <c r="WUZ5" s="218"/>
      <c r="WVA5" s="218"/>
      <c r="WVB5" s="218"/>
      <c r="WVC5" s="218"/>
      <c r="WVD5" s="218"/>
      <c r="WVE5" s="218"/>
      <c r="WVF5" s="218"/>
      <c r="WVG5" s="218"/>
      <c r="WVH5" s="218"/>
      <c r="WVI5" s="218"/>
      <c r="WVJ5" s="218"/>
      <c r="WVK5" s="218"/>
      <c r="WVL5" s="218"/>
      <c r="WVM5" s="218"/>
      <c r="WVN5" s="218"/>
      <c r="WVO5" s="218"/>
      <c r="WVP5" s="218"/>
      <c r="WVQ5" s="218"/>
      <c r="WVR5" s="218"/>
      <c r="WVS5" s="218"/>
      <c r="WVT5" s="218"/>
      <c r="WVU5" s="218"/>
      <c r="WVV5" s="218"/>
      <c r="WVW5" s="218"/>
      <c r="WVX5" s="218"/>
      <c r="WVY5" s="218"/>
      <c r="WVZ5" s="218"/>
      <c r="WWA5" s="218"/>
      <c r="WWB5" s="218"/>
      <c r="WWC5" s="218"/>
      <c r="WWD5" s="218"/>
      <c r="WWE5" s="218"/>
      <c r="WWF5" s="218"/>
      <c r="WWG5" s="218"/>
      <c r="WWH5" s="218"/>
      <c r="WWI5" s="218"/>
      <c r="WWJ5" s="218"/>
      <c r="WWK5" s="218"/>
      <c r="WWL5" s="218"/>
      <c r="WWM5" s="218"/>
      <c r="WWN5" s="218"/>
      <c r="WWO5" s="218"/>
      <c r="WWP5" s="218"/>
      <c r="WWQ5" s="218"/>
      <c r="WWR5" s="218"/>
      <c r="WWS5" s="218"/>
      <c r="WWT5" s="218"/>
      <c r="WWU5" s="218"/>
      <c r="WWV5" s="218"/>
      <c r="WWW5" s="218"/>
      <c r="WWX5" s="218"/>
      <c r="WWY5" s="218"/>
      <c r="WWZ5" s="218"/>
      <c r="WXA5" s="218"/>
      <c r="WXB5" s="218"/>
      <c r="WXC5" s="218"/>
      <c r="WXD5" s="218"/>
      <c r="WXE5" s="218"/>
      <c r="WXF5" s="218"/>
      <c r="WXG5" s="218"/>
      <c r="WXH5" s="218"/>
      <c r="WXI5" s="218"/>
      <c r="WXJ5" s="218"/>
      <c r="WXK5" s="218"/>
      <c r="WXL5" s="218"/>
      <c r="WXM5" s="218"/>
      <c r="WXN5" s="218"/>
      <c r="WXO5" s="218"/>
      <c r="WXP5" s="218"/>
      <c r="WXQ5" s="218"/>
      <c r="WXR5" s="218"/>
      <c r="WXS5" s="218"/>
      <c r="WXT5" s="218"/>
      <c r="WXU5" s="218"/>
      <c r="WXV5" s="218"/>
      <c r="WXW5" s="218"/>
      <c r="WXX5" s="218"/>
      <c r="WXY5" s="218"/>
      <c r="WXZ5" s="218"/>
      <c r="WYA5" s="218"/>
      <c r="WYB5" s="218"/>
      <c r="WYC5" s="218"/>
      <c r="WYD5" s="218"/>
      <c r="WYE5" s="218"/>
      <c r="WYF5" s="218"/>
      <c r="WYG5" s="218"/>
      <c r="WYH5" s="218"/>
      <c r="WYI5" s="218"/>
      <c r="WYJ5" s="218"/>
      <c r="WYK5" s="218"/>
      <c r="WYL5" s="218"/>
      <c r="WYM5" s="218"/>
      <c r="WYN5" s="218"/>
      <c r="WYO5" s="218"/>
      <c r="WYP5" s="218"/>
      <c r="WYQ5" s="218"/>
      <c r="WYR5" s="218"/>
      <c r="WYS5" s="218"/>
      <c r="WYT5" s="218"/>
      <c r="WYU5" s="218"/>
      <c r="WYV5" s="218"/>
      <c r="WYW5" s="218"/>
      <c r="WYX5" s="218"/>
      <c r="WYY5" s="218"/>
      <c r="WYZ5" s="218"/>
      <c r="WZA5" s="218"/>
      <c r="WZB5" s="218"/>
      <c r="WZC5" s="218"/>
      <c r="WZD5" s="218"/>
      <c r="WZE5" s="218"/>
      <c r="WZF5" s="218"/>
      <c r="WZG5" s="218"/>
      <c r="WZH5" s="218"/>
      <c r="WZI5" s="218"/>
      <c r="WZJ5" s="218"/>
      <c r="WZK5" s="218"/>
      <c r="WZL5" s="218"/>
      <c r="WZM5" s="218"/>
      <c r="WZN5" s="218"/>
      <c r="WZO5" s="218"/>
      <c r="WZP5" s="218"/>
      <c r="WZQ5" s="218"/>
      <c r="WZR5" s="218"/>
      <c r="WZS5" s="218"/>
      <c r="WZT5" s="218"/>
      <c r="WZU5" s="218"/>
      <c r="WZV5" s="218"/>
      <c r="WZW5" s="218"/>
      <c r="WZX5" s="218"/>
      <c r="WZY5" s="218"/>
      <c r="WZZ5" s="218"/>
      <c r="XAA5" s="218"/>
      <c r="XAB5" s="218"/>
      <c r="XAC5" s="218"/>
      <c r="XAD5" s="218"/>
      <c r="XAE5" s="218"/>
      <c r="XAF5" s="218"/>
      <c r="XAG5" s="218"/>
      <c r="XAH5" s="218"/>
      <c r="XAI5" s="218"/>
      <c r="XAJ5" s="218"/>
      <c r="XAK5" s="218"/>
      <c r="XAL5" s="218"/>
      <c r="XAM5" s="218"/>
      <c r="XAN5" s="218"/>
      <c r="XAO5" s="218"/>
      <c r="XAP5" s="218"/>
      <c r="XAQ5" s="218"/>
      <c r="XAR5" s="218"/>
      <c r="XAS5" s="218"/>
      <c r="XAT5" s="218"/>
      <c r="XAU5" s="218"/>
      <c r="XAV5" s="218"/>
      <c r="XAW5" s="218"/>
      <c r="XAX5" s="218"/>
      <c r="XAY5" s="218"/>
      <c r="XAZ5" s="218"/>
      <c r="XBA5" s="218"/>
      <c r="XBB5" s="218"/>
      <c r="XBC5" s="218"/>
      <c r="XBD5" s="218"/>
      <c r="XBE5" s="218"/>
      <c r="XBF5" s="218"/>
      <c r="XBG5" s="218"/>
      <c r="XBH5" s="218"/>
      <c r="XBI5" s="218"/>
      <c r="XBJ5" s="218"/>
      <c r="XBK5" s="218"/>
      <c r="XBL5" s="218"/>
      <c r="XBM5" s="218"/>
      <c r="XBN5" s="218"/>
      <c r="XBO5" s="218"/>
      <c r="XBP5" s="218"/>
      <c r="XBQ5" s="218"/>
      <c r="XBR5" s="218"/>
      <c r="XBS5" s="218"/>
      <c r="XBT5" s="218"/>
      <c r="XBU5" s="218"/>
      <c r="XBV5" s="218"/>
      <c r="XBW5" s="218"/>
      <c r="XBX5" s="218"/>
      <c r="XBY5" s="218"/>
      <c r="XBZ5" s="218"/>
      <c r="XCA5" s="218"/>
      <c r="XCB5" s="218"/>
      <c r="XCC5" s="218"/>
      <c r="XCD5" s="218"/>
      <c r="XCE5" s="218"/>
      <c r="XCF5" s="218"/>
      <c r="XCG5" s="218"/>
      <c r="XCH5" s="218"/>
      <c r="XCI5" s="218"/>
      <c r="XCJ5" s="218"/>
      <c r="XCK5" s="218"/>
      <c r="XCL5" s="218"/>
      <c r="XCM5" s="218"/>
      <c r="XCN5" s="218"/>
      <c r="XCO5" s="218"/>
      <c r="XCP5" s="218"/>
      <c r="XCQ5" s="218"/>
      <c r="XCR5" s="218"/>
      <c r="XCS5" s="218"/>
      <c r="XCT5" s="218"/>
      <c r="XCU5" s="218"/>
      <c r="XCV5" s="218"/>
      <c r="XCW5" s="218"/>
      <c r="XCX5" s="218"/>
      <c r="XCY5" s="218"/>
      <c r="XCZ5" s="218"/>
      <c r="XDA5" s="218"/>
      <c r="XDB5" s="218"/>
      <c r="XDC5" s="218"/>
      <c r="XDD5" s="218"/>
      <c r="XDE5" s="218"/>
      <c r="XDF5" s="218"/>
      <c r="XDG5" s="218"/>
      <c r="XDH5" s="218"/>
      <c r="XDI5" s="218"/>
      <c r="XDJ5" s="218"/>
      <c r="XDK5" s="218"/>
      <c r="XDL5" s="218"/>
      <c r="XDM5" s="218"/>
      <c r="XDN5" s="218"/>
      <c r="XDO5" s="218"/>
      <c r="XDP5" s="218"/>
      <c r="XDQ5" s="218"/>
      <c r="XDR5" s="218"/>
      <c r="XDS5" s="218"/>
      <c r="XDT5" s="218"/>
      <c r="XDU5" s="218"/>
      <c r="XDV5" s="218"/>
      <c r="XDW5" s="218"/>
      <c r="XDX5" s="218"/>
      <c r="XDY5" s="218"/>
      <c r="XDZ5" s="218"/>
      <c r="XEA5" s="218"/>
      <c r="XEB5" s="218"/>
      <c r="XEC5" s="218"/>
      <c r="XED5" s="218"/>
      <c r="XEE5" s="218"/>
      <c r="XEF5" s="218"/>
      <c r="XEG5" s="218"/>
      <c r="XEH5" s="218"/>
      <c r="XEI5" s="218"/>
      <c r="XEJ5" s="218"/>
      <c r="XEK5" s="218"/>
      <c r="XEL5" s="218"/>
      <c r="XEM5" s="218"/>
      <c r="XEN5" s="218"/>
      <c r="XEO5" s="218"/>
      <c r="XEP5" s="218"/>
      <c r="XEQ5" s="218"/>
      <c r="XER5" s="218"/>
      <c r="XES5" s="218"/>
      <c r="XET5" s="218"/>
      <c r="XEU5" s="218"/>
      <c r="XEV5" s="218"/>
      <c r="XEW5" s="218"/>
      <c r="XEX5" s="218"/>
      <c r="XEY5" s="218"/>
    </row>
    <row r="6" s="217" customFormat="1" ht="17" customHeight="1" spans="1:6">
      <c r="A6" s="229">
        <v>1</v>
      </c>
      <c r="B6" s="230" t="s">
        <v>767</v>
      </c>
      <c r="C6" s="230" t="s">
        <v>768</v>
      </c>
      <c r="D6" s="231">
        <f t="shared" ref="D6:D11" si="0">E6+F6</f>
        <v>13119.243049</v>
      </c>
      <c r="E6" s="231">
        <f>SUM(E7:E10)</f>
        <v>8948.243049</v>
      </c>
      <c r="F6" s="231">
        <f>SUM(F7:F10)</f>
        <v>4171</v>
      </c>
    </row>
    <row r="7" s="218" customFormat="1" ht="17" customHeight="1" spans="1:6">
      <c r="A7" s="232">
        <v>2</v>
      </c>
      <c r="B7" s="233" t="s">
        <v>769</v>
      </c>
      <c r="C7" s="233" t="s">
        <v>770</v>
      </c>
      <c r="D7" s="234">
        <f t="shared" si="0"/>
        <v>7635.9586</v>
      </c>
      <c r="E7" s="234">
        <v>6482.9586</v>
      </c>
      <c r="F7" s="234">
        <v>1153</v>
      </c>
    </row>
    <row r="8" s="218" customFormat="1" ht="17" customHeight="1" spans="1:6">
      <c r="A8" s="232">
        <v>3</v>
      </c>
      <c r="B8" s="233" t="s">
        <v>771</v>
      </c>
      <c r="C8" s="233" t="s">
        <v>772</v>
      </c>
      <c r="D8" s="234">
        <f t="shared" si="0"/>
        <v>1661.008485</v>
      </c>
      <c r="E8" s="234">
        <v>1661.008485</v>
      </c>
      <c r="F8" s="234">
        <v>0</v>
      </c>
    </row>
    <row r="9" s="218" customFormat="1" ht="17" customHeight="1" spans="1:6">
      <c r="A9" s="232">
        <v>4</v>
      </c>
      <c r="B9" s="233" t="s">
        <v>773</v>
      </c>
      <c r="C9" s="233" t="s">
        <v>774</v>
      </c>
      <c r="D9" s="234">
        <f t="shared" si="0"/>
        <v>605.275964</v>
      </c>
      <c r="E9" s="234">
        <v>605.275964</v>
      </c>
      <c r="F9" s="234">
        <v>0</v>
      </c>
    </row>
    <row r="10" s="218" customFormat="1" ht="17" customHeight="1" spans="1:6">
      <c r="A10" s="232">
        <v>5</v>
      </c>
      <c r="B10" s="233" t="s">
        <v>775</v>
      </c>
      <c r="C10" s="233" t="s">
        <v>776</v>
      </c>
      <c r="D10" s="234">
        <f t="shared" si="0"/>
        <v>3217</v>
      </c>
      <c r="E10" s="234">
        <v>199</v>
      </c>
      <c r="F10" s="234">
        <v>3018</v>
      </c>
    </row>
    <row r="11" s="217" customFormat="1" ht="17" customHeight="1" spans="1:6">
      <c r="A11" s="229">
        <v>6</v>
      </c>
      <c r="B11" s="230" t="s">
        <v>777</v>
      </c>
      <c r="C11" s="230" t="s">
        <v>778</v>
      </c>
      <c r="D11" s="231">
        <f t="shared" si="0"/>
        <v>4924.737219</v>
      </c>
      <c r="E11" s="231">
        <v>1323.997219</v>
      </c>
      <c r="F11" s="231">
        <f>SUM(F12:F21)</f>
        <v>3600.74</v>
      </c>
    </row>
    <row r="12" s="218" customFormat="1" ht="17" customHeight="1" spans="1:6">
      <c r="A12" s="232">
        <v>7</v>
      </c>
      <c r="B12" s="233" t="s">
        <v>779</v>
      </c>
      <c r="C12" s="233" t="s">
        <v>780</v>
      </c>
      <c r="D12" s="234">
        <f t="shared" ref="D12:D22" si="1">E12+F12</f>
        <v>1244.219011</v>
      </c>
      <c r="E12" s="234">
        <v>975.219011</v>
      </c>
      <c r="F12" s="234">
        <f>263+3+3</f>
        <v>269</v>
      </c>
    </row>
    <row r="13" s="218" customFormat="1" ht="17" customHeight="1" spans="1:6">
      <c r="A13" s="232">
        <v>8</v>
      </c>
      <c r="B13" s="233" t="s">
        <v>781</v>
      </c>
      <c r="C13" s="233" t="s">
        <v>782</v>
      </c>
      <c r="D13" s="234">
        <f t="shared" si="1"/>
        <v>127.402</v>
      </c>
      <c r="E13" s="234">
        <v>3.402</v>
      </c>
      <c r="F13" s="234">
        <f>117+7</f>
        <v>124</v>
      </c>
    </row>
    <row r="14" s="218" customFormat="1" ht="17" customHeight="1" spans="1:6">
      <c r="A14" s="232">
        <v>9</v>
      </c>
      <c r="B14" s="233" t="s">
        <v>783</v>
      </c>
      <c r="C14" s="233" t="s">
        <v>784</v>
      </c>
      <c r="D14" s="234">
        <f t="shared" si="1"/>
        <v>200.252</v>
      </c>
      <c r="E14" s="234">
        <v>7.252</v>
      </c>
      <c r="F14" s="234">
        <v>193</v>
      </c>
    </row>
    <row r="15" s="218" customFormat="1" ht="17" customHeight="1" spans="1:6">
      <c r="A15" s="232">
        <v>10</v>
      </c>
      <c r="B15" s="233" t="s">
        <v>785</v>
      </c>
      <c r="C15" s="233" t="s">
        <v>786</v>
      </c>
      <c r="D15" s="234">
        <f t="shared" si="1"/>
        <v>2.1</v>
      </c>
      <c r="E15" s="234">
        <v>2.1</v>
      </c>
      <c r="F15" s="234"/>
    </row>
    <row r="16" s="218" customFormat="1" ht="17" customHeight="1" spans="1:6">
      <c r="A16" s="232">
        <v>11</v>
      </c>
      <c r="B16" s="233" t="s">
        <v>787</v>
      </c>
      <c r="C16" s="233" t="s">
        <v>788</v>
      </c>
      <c r="D16" s="234">
        <f t="shared" si="1"/>
        <v>973.97</v>
      </c>
      <c r="E16" s="234">
        <v>16.23</v>
      </c>
      <c r="F16" s="234">
        <f>667+290.74</f>
        <v>957.74</v>
      </c>
    </row>
    <row r="17" s="218" customFormat="1" ht="17" customHeight="1" spans="1:6">
      <c r="A17" s="232">
        <v>12</v>
      </c>
      <c r="B17" s="233" t="s">
        <v>789</v>
      </c>
      <c r="C17" s="233" t="s">
        <v>790</v>
      </c>
      <c r="D17" s="234">
        <f t="shared" si="1"/>
        <v>12.823489</v>
      </c>
      <c r="E17" s="234">
        <v>12.823489</v>
      </c>
      <c r="F17" s="234"/>
    </row>
    <row r="18" s="218" customFormat="1" ht="17" customHeight="1" spans="1:6">
      <c r="A18" s="232">
        <v>13</v>
      </c>
      <c r="B18" s="233" t="s">
        <v>791</v>
      </c>
      <c r="C18" s="233" t="s">
        <v>792</v>
      </c>
      <c r="D18" s="234">
        <f t="shared" si="1"/>
        <v>7</v>
      </c>
      <c r="E18" s="234">
        <v>0</v>
      </c>
      <c r="F18" s="234">
        <v>7</v>
      </c>
    </row>
    <row r="19" s="218" customFormat="1" ht="17" customHeight="1" spans="1:6">
      <c r="A19" s="232">
        <v>14</v>
      </c>
      <c r="B19" s="233" t="s">
        <v>793</v>
      </c>
      <c r="C19" s="233" t="s">
        <v>794</v>
      </c>
      <c r="D19" s="234">
        <f t="shared" si="1"/>
        <v>82.05</v>
      </c>
      <c r="E19" s="234">
        <v>82.05</v>
      </c>
      <c r="F19" s="235"/>
    </row>
    <row r="20" s="218" customFormat="1" ht="17" customHeight="1" spans="1:6">
      <c r="A20" s="232">
        <v>15</v>
      </c>
      <c r="B20" s="233" t="s">
        <v>795</v>
      </c>
      <c r="C20" s="233" t="s">
        <v>796</v>
      </c>
      <c r="D20" s="234">
        <f t="shared" si="1"/>
        <v>54.2132</v>
      </c>
      <c r="E20" s="234">
        <v>31.2132</v>
      </c>
      <c r="F20" s="234">
        <v>23</v>
      </c>
    </row>
    <row r="21" s="218" customFormat="1" ht="17" customHeight="1" spans="1:6">
      <c r="A21" s="232">
        <v>16</v>
      </c>
      <c r="B21" s="233" t="s">
        <v>797</v>
      </c>
      <c r="C21" s="233" t="s">
        <v>798</v>
      </c>
      <c r="D21" s="234">
        <f t="shared" si="1"/>
        <v>2220.707519</v>
      </c>
      <c r="E21" s="234">
        <v>193.707519</v>
      </c>
      <c r="F21" s="234">
        <v>2027</v>
      </c>
    </row>
    <row r="22" s="217" customFormat="1" ht="17" customHeight="1" spans="1:6">
      <c r="A22" s="229">
        <v>17</v>
      </c>
      <c r="B22" s="230" t="s">
        <v>799</v>
      </c>
      <c r="C22" s="230" t="s">
        <v>800</v>
      </c>
      <c r="D22" s="231">
        <f t="shared" si="1"/>
        <v>3631.1952</v>
      </c>
      <c r="E22" s="231">
        <v>27.33</v>
      </c>
      <c r="F22" s="231">
        <f>SUM(F23:F29)</f>
        <v>3603.8652</v>
      </c>
    </row>
    <row r="23" s="218" customFormat="1" ht="17" customHeight="1" spans="1:6">
      <c r="A23" s="232">
        <v>18</v>
      </c>
      <c r="B23" s="233" t="s">
        <v>801</v>
      </c>
      <c r="C23" s="233" t="s">
        <v>802</v>
      </c>
      <c r="D23" s="234">
        <f t="shared" ref="D23:D30" si="2">E23+F23</f>
        <v>380</v>
      </c>
      <c r="E23" s="234">
        <v>0</v>
      </c>
      <c r="F23" s="234">
        <v>380</v>
      </c>
    </row>
    <row r="24" s="218" customFormat="1" ht="17" customHeight="1" spans="1:6">
      <c r="A24" s="232">
        <v>19</v>
      </c>
      <c r="B24" s="233" t="s">
        <v>803</v>
      </c>
      <c r="C24" s="233" t="s">
        <v>804</v>
      </c>
      <c r="D24" s="234">
        <f t="shared" si="2"/>
        <v>2684</v>
      </c>
      <c r="E24" s="234">
        <v>0</v>
      </c>
      <c r="F24" s="234">
        <f>2639+38+7</f>
        <v>2684</v>
      </c>
    </row>
    <row r="25" s="218" customFormat="1" ht="17" customHeight="1" spans="1:6">
      <c r="A25" s="232">
        <v>20</v>
      </c>
      <c r="B25" s="233" t="s">
        <v>805</v>
      </c>
      <c r="C25" s="233" t="s">
        <v>806</v>
      </c>
      <c r="D25" s="234">
        <f t="shared" si="2"/>
        <v>14.6302</v>
      </c>
      <c r="E25" s="234">
        <v>0</v>
      </c>
      <c r="F25" s="234">
        <v>14.6302</v>
      </c>
    </row>
    <row r="26" s="218" customFormat="1" ht="17" customHeight="1" spans="1:6">
      <c r="A26" s="232">
        <v>21</v>
      </c>
      <c r="B26" s="233" t="s">
        <v>807</v>
      </c>
      <c r="C26" s="233" t="s">
        <v>808</v>
      </c>
      <c r="D26" s="234">
        <f t="shared" si="2"/>
        <v>0</v>
      </c>
      <c r="E26" s="234">
        <v>0</v>
      </c>
      <c r="F26" s="234"/>
    </row>
    <row r="27" s="218" customFormat="1" ht="17" customHeight="1" spans="1:6">
      <c r="A27" s="232">
        <v>22</v>
      </c>
      <c r="B27" s="233" t="s">
        <v>809</v>
      </c>
      <c r="C27" s="233" t="s">
        <v>810</v>
      </c>
      <c r="D27" s="234">
        <f t="shared" si="2"/>
        <v>99.065</v>
      </c>
      <c r="E27" s="234">
        <v>27.33</v>
      </c>
      <c r="F27" s="234">
        <v>71.735</v>
      </c>
    </row>
    <row r="28" s="218" customFormat="1" ht="17" customHeight="1" spans="1:6">
      <c r="A28" s="232">
        <v>23</v>
      </c>
      <c r="B28" s="233" t="s">
        <v>811</v>
      </c>
      <c r="C28" s="233" t="s">
        <v>812</v>
      </c>
      <c r="D28" s="234">
        <f t="shared" si="2"/>
        <v>0</v>
      </c>
      <c r="E28" s="234">
        <v>0</v>
      </c>
      <c r="F28" s="234"/>
    </row>
    <row r="29" s="218" customFormat="1" ht="17" customHeight="1" spans="1:6">
      <c r="A29" s="232">
        <v>24</v>
      </c>
      <c r="B29" s="233" t="s">
        <v>813</v>
      </c>
      <c r="C29" s="233" t="s">
        <v>814</v>
      </c>
      <c r="D29" s="234">
        <f t="shared" si="2"/>
        <v>453.5</v>
      </c>
      <c r="E29" s="234">
        <v>0</v>
      </c>
      <c r="F29" s="234">
        <v>453.5</v>
      </c>
    </row>
    <row r="30" s="217" customFormat="1" ht="17" customHeight="1" spans="1:6">
      <c r="A30" s="229">
        <v>25</v>
      </c>
      <c r="B30" s="230" t="s">
        <v>815</v>
      </c>
      <c r="C30" s="230" t="s">
        <v>816</v>
      </c>
      <c r="D30" s="231">
        <f t="shared" si="2"/>
        <v>0</v>
      </c>
      <c r="E30" s="231">
        <v>0</v>
      </c>
      <c r="F30" s="231">
        <f>SUM(F31:F36)</f>
        <v>0</v>
      </c>
    </row>
    <row r="31" s="218" customFormat="1" ht="17" customHeight="1" spans="1:6">
      <c r="A31" s="232">
        <v>26</v>
      </c>
      <c r="B31" s="233" t="s">
        <v>817</v>
      </c>
      <c r="C31" s="233" t="s">
        <v>802</v>
      </c>
      <c r="D31" s="234">
        <f t="shared" ref="D31:D37" si="3">E31+F31</f>
        <v>0</v>
      </c>
      <c r="E31" s="234">
        <v>0</v>
      </c>
      <c r="F31" s="234"/>
    </row>
    <row r="32" s="218" customFormat="1" ht="17" customHeight="1" spans="1:6">
      <c r="A32" s="232">
        <v>27</v>
      </c>
      <c r="B32" s="233" t="s">
        <v>818</v>
      </c>
      <c r="C32" s="233" t="s">
        <v>804</v>
      </c>
      <c r="D32" s="234">
        <f t="shared" si="3"/>
        <v>0</v>
      </c>
      <c r="E32" s="234">
        <v>0</v>
      </c>
      <c r="F32" s="234"/>
    </row>
    <row r="33" s="218" customFormat="1" ht="17" customHeight="1" spans="1:6">
      <c r="A33" s="232">
        <v>28</v>
      </c>
      <c r="B33" s="233" t="s">
        <v>819</v>
      </c>
      <c r="C33" s="233" t="s">
        <v>806</v>
      </c>
      <c r="D33" s="234">
        <f t="shared" si="3"/>
        <v>0</v>
      </c>
      <c r="E33" s="234">
        <v>0</v>
      </c>
      <c r="F33" s="234"/>
    </row>
    <row r="34" s="218" customFormat="1" ht="17" customHeight="1" spans="1:6">
      <c r="A34" s="232">
        <v>29</v>
      </c>
      <c r="B34" s="233" t="s">
        <v>820</v>
      </c>
      <c r="C34" s="233" t="s">
        <v>810</v>
      </c>
      <c r="D34" s="234">
        <f t="shared" si="3"/>
        <v>0</v>
      </c>
      <c r="E34" s="234">
        <v>0</v>
      </c>
      <c r="F34" s="234"/>
    </row>
    <row r="35" s="218" customFormat="1" ht="17" customHeight="1" spans="1:6">
      <c r="A35" s="232">
        <v>30</v>
      </c>
      <c r="B35" s="233" t="s">
        <v>821</v>
      </c>
      <c r="C35" s="233" t="s">
        <v>812</v>
      </c>
      <c r="D35" s="234">
        <f t="shared" si="3"/>
        <v>0</v>
      </c>
      <c r="E35" s="234">
        <v>0</v>
      </c>
      <c r="F35" s="234"/>
    </row>
    <row r="36" s="218" customFormat="1" ht="17" customHeight="1" spans="1:6">
      <c r="A36" s="232">
        <v>31</v>
      </c>
      <c r="B36" s="233" t="s">
        <v>822</v>
      </c>
      <c r="C36" s="233" t="s">
        <v>814</v>
      </c>
      <c r="D36" s="234">
        <f t="shared" si="3"/>
        <v>0</v>
      </c>
      <c r="E36" s="234">
        <v>0</v>
      </c>
      <c r="F36" s="234"/>
    </row>
    <row r="37" s="217" customFormat="1" ht="17" customHeight="1" spans="1:6">
      <c r="A37" s="229">
        <v>32</v>
      </c>
      <c r="B37" s="230" t="s">
        <v>823</v>
      </c>
      <c r="C37" s="230" t="s">
        <v>824</v>
      </c>
      <c r="D37" s="231">
        <f t="shared" si="3"/>
        <v>17278.92214</v>
      </c>
      <c r="E37" s="231">
        <f>SUM(E38:E40)</f>
        <v>13799.55764</v>
      </c>
      <c r="F37" s="231">
        <f>SUM(F38:F40)</f>
        <v>3479.3645</v>
      </c>
    </row>
    <row r="38" s="218" customFormat="1" ht="17" customHeight="1" spans="1:6">
      <c r="A38" s="232">
        <v>33</v>
      </c>
      <c r="B38" s="233" t="s">
        <v>825</v>
      </c>
      <c r="C38" s="233" t="s">
        <v>826</v>
      </c>
      <c r="D38" s="234">
        <f t="shared" ref="D38:D71" si="4">E38+F38</f>
        <v>15126.507544</v>
      </c>
      <c r="E38" s="234">
        <f>13173.507544</f>
        <v>13173.507544</v>
      </c>
      <c r="F38" s="234">
        <v>1953</v>
      </c>
    </row>
    <row r="39" s="218" customFormat="1" ht="17" customHeight="1" spans="1:6">
      <c r="A39" s="232">
        <v>34</v>
      </c>
      <c r="B39" s="233" t="s">
        <v>827</v>
      </c>
      <c r="C39" s="233" t="s">
        <v>828</v>
      </c>
      <c r="D39" s="234">
        <f t="shared" si="4"/>
        <v>2152.414596</v>
      </c>
      <c r="E39" s="234">
        <v>626.050096</v>
      </c>
      <c r="F39" s="234">
        <f>1010.4+515.9645</f>
        <v>1526.3645</v>
      </c>
    </row>
    <row r="40" s="218" customFormat="1" ht="17" customHeight="1" spans="1:6">
      <c r="A40" s="232">
        <v>35</v>
      </c>
      <c r="B40" s="233" t="s">
        <v>829</v>
      </c>
      <c r="C40" s="233" t="s">
        <v>830</v>
      </c>
      <c r="D40" s="234">
        <f t="shared" si="4"/>
        <v>0</v>
      </c>
      <c r="E40" s="234">
        <v>0</v>
      </c>
      <c r="F40" s="234"/>
    </row>
    <row r="41" s="217" customFormat="1" ht="17" customHeight="1" spans="1:6">
      <c r="A41" s="229">
        <v>36</v>
      </c>
      <c r="B41" s="230" t="s">
        <v>831</v>
      </c>
      <c r="C41" s="230" t="s">
        <v>832</v>
      </c>
      <c r="D41" s="231">
        <f t="shared" si="4"/>
        <v>16</v>
      </c>
      <c r="E41" s="231">
        <v>1</v>
      </c>
      <c r="F41" s="231">
        <f>SUM(F42:F43)</f>
        <v>15</v>
      </c>
    </row>
    <row r="42" s="218" customFormat="1" ht="17" customHeight="1" spans="1:6">
      <c r="A42" s="232">
        <v>37</v>
      </c>
      <c r="B42" s="233" t="s">
        <v>833</v>
      </c>
      <c r="C42" s="233" t="s">
        <v>834</v>
      </c>
      <c r="D42" s="234">
        <f t="shared" si="4"/>
        <v>16</v>
      </c>
      <c r="E42" s="234">
        <v>1</v>
      </c>
      <c r="F42" s="234">
        <v>15</v>
      </c>
    </row>
    <row r="43" s="218" customFormat="1" ht="17" customHeight="1" spans="1:6">
      <c r="A43" s="232">
        <v>38</v>
      </c>
      <c r="B43" s="233" t="s">
        <v>835</v>
      </c>
      <c r="C43" s="233" t="s">
        <v>836</v>
      </c>
      <c r="D43" s="234">
        <f t="shared" si="4"/>
        <v>0</v>
      </c>
      <c r="E43" s="234">
        <v>0</v>
      </c>
      <c r="F43" s="234"/>
    </row>
    <row r="44" s="217" customFormat="1" ht="17" customHeight="1" spans="1:6">
      <c r="A44" s="229">
        <v>39</v>
      </c>
      <c r="B44" s="230" t="s">
        <v>837</v>
      </c>
      <c r="C44" s="230" t="s">
        <v>838</v>
      </c>
      <c r="D44" s="231">
        <f t="shared" si="4"/>
        <v>20</v>
      </c>
      <c r="E44" s="231">
        <v>0</v>
      </c>
      <c r="F44" s="231">
        <f>SUM(F45:F47)</f>
        <v>20</v>
      </c>
    </row>
    <row r="45" s="218" customFormat="1" ht="17" customHeight="1" spans="1:6">
      <c r="A45" s="232">
        <v>40</v>
      </c>
      <c r="B45" s="233" t="s">
        <v>839</v>
      </c>
      <c r="C45" s="233" t="s">
        <v>840</v>
      </c>
      <c r="D45" s="234">
        <f t="shared" si="4"/>
        <v>0</v>
      </c>
      <c r="E45" s="234">
        <v>0</v>
      </c>
      <c r="F45" s="234"/>
    </row>
    <row r="46" s="218" customFormat="1" ht="17" customHeight="1" spans="1:6">
      <c r="A46" s="232">
        <v>41</v>
      </c>
      <c r="B46" s="233" t="s">
        <v>841</v>
      </c>
      <c r="C46" s="233" t="s">
        <v>842</v>
      </c>
      <c r="D46" s="234">
        <f t="shared" si="4"/>
        <v>20</v>
      </c>
      <c r="E46" s="234">
        <v>0</v>
      </c>
      <c r="F46" s="234">
        <v>20</v>
      </c>
    </row>
    <row r="47" s="218" customFormat="1" ht="17" customHeight="1" spans="1:6">
      <c r="A47" s="232">
        <v>42</v>
      </c>
      <c r="B47" s="233" t="s">
        <v>843</v>
      </c>
      <c r="C47" s="233" t="s">
        <v>844</v>
      </c>
      <c r="D47" s="234">
        <f t="shared" si="4"/>
        <v>0</v>
      </c>
      <c r="E47" s="234">
        <v>0</v>
      </c>
      <c r="F47" s="234"/>
    </row>
    <row r="48" s="217" customFormat="1" ht="17" customHeight="1" spans="1:6">
      <c r="A48" s="229">
        <v>43</v>
      </c>
      <c r="B48" s="230" t="s">
        <v>845</v>
      </c>
      <c r="C48" s="230" t="s">
        <v>846</v>
      </c>
      <c r="D48" s="231">
        <f t="shared" si="4"/>
        <v>0</v>
      </c>
      <c r="E48" s="231">
        <v>0</v>
      </c>
      <c r="F48" s="231">
        <f>SUM(F49:F52)</f>
        <v>0</v>
      </c>
    </row>
    <row r="49" s="218" customFormat="1" ht="17" customHeight="1" spans="1:6">
      <c r="A49" s="232">
        <v>44</v>
      </c>
      <c r="B49" s="233" t="s">
        <v>847</v>
      </c>
      <c r="C49" s="233" t="s">
        <v>848</v>
      </c>
      <c r="D49" s="234">
        <f t="shared" si="4"/>
        <v>0</v>
      </c>
      <c r="E49" s="234">
        <v>0</v>
      </c>
      <c r="F49" s="234"/>
    </row>
    <row r="50" s="218" customFormat="1" ht="17" customHeight="1" spans="1:6">
      <c r="A50" s="232">
        <v>45</v>
      </c>
      <c r="B50" s="233" t="s">
        <v>849</v>
      </c>
      <c r="C50" s="233" t="s">
        <v>850</v>
      </c>
      <c r="D50" s="234">
        <f t="shared" si="4"/>
        <v>0</v>
      </c>
      <c r="E50" s="234">
        <v>0</v>
      </c>
      <c r="F50" s="234"/>
    </row>
    <row r="51" s="218" customFormat="1" ht="17" customHeight="1" spans="1:6">
      <c r="A51" s="232">
        <v>46</v>
      </c>
      <c r="B51" s="233" t="s">
        <v>851</v>
      </c>
      <c r="C51" s="233" t="s">
        <v>852</v>
      </c>
      <c r="D51" s="234">
        <f t="shared" si="4"/>
        <v>0</v>
      </c>
      <c r="E51" s="234">
        <v>0</v>
      </c>
      <c r="F51" s="234"/>
    </row>
    <row r="52" s="218" customFormat="1" ht="17" customHeight="1" spans="1:6">
      <c r="A52" s="232">
        <v>47</v>
      </c>
      <c r="B52" s="233" t="s">
        <v>853</v>
      </c>
      <c r="C52" s="233" t="s">
        <v>854</v>
      </c>
      <c r="D52" s="234">
        <f t="shared" si="4"/>
        <v>0</v>
      </c>
      <c r="E52" s="234">
        <v>0</v>
      </c>
      <c r="F52" s="234"/>
    </row>
    <row r="53" s="217" customFormat="1" ht="17" customHeight="1" spans="1:6">
      <c r="A53" s="229">
        <v>48</v>
      </c>
      <c r="B53" s="230" t="s">
        <v>855</v>
      </c>
      <c r="C53" s="230" t="s">
        <v>856</v>
      </c>
      <c r="D53" s="231">
        <f t="shared" si="4"/>
        <v>6419.577788</v>
      </c>
      <c r="E53" s="231">
        <f>SUM(E54:E57)</f>
        <v>2139.382788</v>
      </c>
      <c r="F53" s="231">
        <f>SUM(F54:F58)</f>
        <v>4280.195</v>
      </c>
    </row>
    <row r="54" s="218" customFormat="1" ht="17" customHeight="1" spans="1:6">
      <c r="A54" s="232">
        <v>49</v>
      </c>
      <c r="B54" s="233" t="s">
        <v>857</v>
      </c>
      <c r="C54" s="233" t="s">
        <v>858</v>
      </c>
      <c r="D54" s="234">
        <f t="shared" si="4"/>
        <v>4895.382788</v>
      </c>
      <c r="E54" s="234">
        <v>1142.382788</v>
      </c>
      <c r="F54" s="234">
        <v>3753</v>
      </c>
    </row>
    <row r="55" s="218" customFormat="1" ht="17" customHeight="1" spans="1:6">
      <c r="A55" s="232">
        <v>50</v>
      </c>
      <c r="B55" s="233" t="s">
        <v>859</v>
      </c>
      <c r="C55" s="233" t="s">
        <v>860</v>
      </c>
      <c r="D55" s="234">
        <f t="shared" si="4"/>
        <v>133.195</v>
      </c>
      <c r="E55" s="234">
        <v>0</v>
      </c>
      <c r="F55" s="234">
        <f>105.85+27.345</f>
        <v>133.195</v>
      </c>
    </row>
    <row r="56" s="218" customFormat="1" ht="17" customHeight="1" spans="1:6">
      <c r="A56" s="232">
        <v>51</v>
      </c>
      <c r="B56" s="233" t="s">
        <v>861</v>
      </c>
      <c r="C56" s="233" t="s">
        <v>862</v>
      </c>
      <c r="D56" s="234">
        <f t="shared" si="4"/>
        <v>0</v>
      </c>
      <c r="E56" s="234">
        <v>0</v>
      </c>
      <c r="F56" s="234"/>
    </row>
    <row r="57" s="218" customFormat="1" ht="17" customHeight="1" spans="1:6">
      <c r="A57" s="232">
        <v>52</v>
      </c>
      <c r="B57" s="233" t="s">
        <v>863</v>
      </c>
      <c r="C57" s="233" t="s">
        <v>864</v>
      </c>
      <c r="D57" s="234">
        <f t="shared" si="4"/>
        <v>997</v>
      </c>
      <c r="E57" s="234">
        <v>997</v>
      </c>
      <c r="F57" s="234"/>
    </row>
    <row r="58" s="218" customFormat="1" ht="17" customHeight="1" spans="1:6">
      <c r="A58" s="232">
        <v>53</v>
      </c>
      <c r="B58" s="233" t="s">
        <v>865</v>
      </c>
      <c r="C58" s="233" t="s">
        <v>866</v>
      </c>
      <c r="D58" s="234">
        <f t="shared" si="4"/>
        <v>394</v>
      </c>
      <c r="E58" s="234">
        <v>0</v>
      </c>
      <c r="F58" s="234">
        <v>394</v>
      </c>
    </row>
    <row r="59" s="217" customFormat="1" ht="17" customHeight="1" spans="1:6">
      <c r="A59" s="229">
        <v>54</v>
      </c>
      <c r="B59" s="230" t="s">
        <v>867</v>
      </c>
      <c r="C59" s="230" t="s">
        <v>868</v>
      </c>
      <c r="D59" s="231">
        <f t="shared" si="4"/>
        <v>2742.435</v>
      </c>
      <c r="E59" s="231">
        <v>0</v>
      </c>
      <c r="F59" s="231">
        <f>SUM(F60:F62)</f>
        <v>2742.435</v>
      </c>
    </row>
    <row r="60" s="218" customFormat="1" ht="17" customHeight="1" spans="1:6">
      <c r="A60" s="232">
        <v>55</v>
      </c>
      <c r="B60" s="233" t="s">
        <v>869</v>
      </c>
      <c r="C60" s="233" t="s">
        <v>870</v>
      </c>
      <c r="D60" s="234">
        <f t="shared" si="4"/>
        <v>2742.435</v>
      </c>
      <c r="E60" s="234">
        <v>0</v>
      </c>
      <c r="F60" s="234">
        <f>198.925+2423+120.51</f>
        <v>2742.435</v>
      </c>
    </row>
    <row r="61" s="218" customFormat="1" ht="17" customHeight="1" spans="1:6">
      <c r="A61" s="232">
        <v>56</v>
      </c>
      <c r="B61" s="233" t="s">
        <v>871</v>
      </c>
      <c r="C61" s="233" t="s">
        <v>872</v>
      </c>
      <c r="D61" s="234">
        <f t="shared" si="4"/>
        <v>0</v>
      </c>
      <c r="E61" s="234">
        <v>0</v>
      </c>
      <c r="F61" s="234">
        <v>0</v>
      </c>
    </row>
    <row r="62" s="218" customFormat="1" ht="17" customHeight="1" spans="1:6">
      <c r="A62" s="232">
        <v>57</v>
      </c>
      <c r="B62" s="233" t="s">
        <v>873</v>
      </c>
      <c r="C62" s="233" t="s">
        <v>874</v>
      </c>
      <c r="D62" s="234">
        <f t="shared" si="4"/>
        <v>0</v>
      </c>
      <c r="E62" s="234">
        <v>0</v>
      </c>
      <c r="F62" s="234">
        <v>0</v>
      </c>
    </row>
    <row r="63" s="217" customFormat="1" ht="17" customHeight="1" spans="1:6">
      <c r="A63" s="229">
        <v>58</v>
      </c>
      <c r="B63" s="230" t="s">
        <v>875</v>
      </c>
      <c r="C63" s="230" t="s">
        <v>876</v>
      </c>
      <c r="D63" s="231">
        <f t="shared" si="4"/>
        <v>935</v>
      </c>
      <c r="E63" s="231">
        <v>0</v>
      </c>
      <c r="F63" s="231">
        <f>SUM(F64:F67)</f>
        <v>935</v>
      </c>
    </row>
    <row r="64" s="218" customFormat="1" ht="17" customHeight="1" spans="1:6">
      <c r="A64" s="232">
        <v>59</v>
      </c>
      <c r="B64" s="233" t="s">
        <v>877</v>
      </c>
      <c r="C64" s="233" t="s">
        <v>878</v>
      </c>
      <c r="D64" s="234">
        <f t="shared" si="4"/>
        <v>935</v>
      </c>
      <c r="E64" s="234">
        <v>0</v>
      </c>
      <c r="F64" s="234">
        <v>935</v>
      </c>
    </row>
    <row r="65" s="218" customFormat="1" ht="17" customHeight="1" spans="1:6">
      <c r="A65" s="232">
        <v>60</v>
      </c>
      <c r="B65" s="233" t="s">
        <v>879</v>
      </c>
      <c r="C65" s="233" t="s">
        <v>880</v>
      </c>
      <c r="D65" s="234">
        <f t="shared" si="4"/>
        <v>0</v>
      </c>
      <c r="E65" s="234">
        <v>0</v>
      </c>
      <c r="F65" s="234">
        <v>0</v>
      </c>
    </row>
    <row r="66" s="218" customFormat="1" ht="17" customHeight="1" spans="1:6">
      <c r="A66" s="232">
        <v>61</v>
      </c>
      <c r="B66" s="233" t="s">
        <v>881</v>
      </c>
      <c r="C66" s="233" t="s">
        <v>882</v>
      </c>
      <c r="D66" s="234">
        <f t="shared" si="4"/>
        <v>0</v>
      </c>
      <c r="E66" s="234">
        <v>0</v>
      </c>
      <c r="F66" s="234">
        <v>0</v>
      </c>
    </row>
    <row r="67" s="218" customFormat="1" ht="17" customHeight="1" spans="1:6">
      <c r="A67" s="232">
        <v>62</v>
      </c>
      <c r="B67" s="233" t="s">
        <v>883</v>
      </c>
      <c r="C67" s="233" t="s">
        <v>884</v>
      </c>
      <c r="D67" s="234">
        <f t="shared" si="4"/>
        <v>0</v>
      </c>
      <c r="E67" s="234">
        <v>0</v>
      </c>
      <c r="F67" s="234">
        <v>0</v>
      </c>
    </row>
    <row r="68" s="217" customFormat="1" ht="17" customHeight="1" spans="1:6">
      <c r="A68" s="229">
        <v>63</v>
      </c>
      <c r="B68" s="230" t="s">
        <v>885</v>
      </c>
      <c r="C68" s="230" t="s">
        <v>886</v>
      </c>
      <c r="D68" s="231">
        <f t="shared" si="4"/>
        <v>212</v>
      </c>
      <c r="E68" s="231">
        <v>0</v>
      </c>
      <c r="F68" s="231">
        <f>SUM(F69:F70)</f>
        <v>212</v>
      </c>
    </row>
    <row r="69" s="218" customFormat="1" ht="17" customHeight="1" spans="1:6">
      <c r="A69" s="232">
        <v>64</v>
      </c>
      <c r="B69" s="233" t="s">
        <v>887</v>
      </c>
      <c r="C69" s="233" t="s">
        <v>888</v>
      </c>
      <c r="D69" s="234">
        <f t="shared" si="4"/>
        <v>212</v>
      </c>
      <c r="E69" s="234">
        <v>0</v>
      </c>
      <c r="F69" s="234">
        <v>212</v>
      </c>
    </row>
    <row r="70" s="218" customFormat="1" ht="17" customHeight="1" spans="1:6">
      <c r="A70" s="232">
        <v>65</v>
      </c>
      <c r="B70" s="233" t="s">
        <v>889</v>
      </c>
      <c r="C70" s="233" t="s">
        <v>890</v>
      </c>
      <c r="D70" s="234">
        <f t="shared" si="4"/>
        <v>0</v>
      </c>
      <c r="E70" s="234">
        <v>0</v>
      </c>
      <c r="F70" s="234">
        <v>0</v>
      </c>
    </row>
    <row r="71" s="217" customFormat="1" ht="17" customHeight="1" spans="1:6">
      <c r="A71" s="229">
        <v>66</v>
      </c>
      <c r="B71" s="230" t="s">
        <v>891</v>
      </c>
      <c r="C71" s="230" t="s">
        <v>747</v>
      </c>
      <c r="D71" s="231">
        <f t="shared" si="4"/>
        <v>300</v>
      </c>
      <c r="E71" s="231">
        <v>0</v>
      </c>
      <c r="F71" s="231">
        <f>SUM(F72:F77)</f>
        <v>300</v>
      </c>
    </row>
    <row r="72" s="218" customFormat="1" ht="17" customHeight="1" spans="1:6">
      <c r="A72" s="232">
        <v>67</v>
      </c>
      <c r="B72" s="233" t="s">
        <v>892</v>
      </c>
      <c r="C72" s="233" t="s">
        <v>893</v>
      </c>
      <c r="D72" s="234">
        <f t="shared" ref="D72:D86" si="5">E72+F72</f>
        <v>300</v>
      </c>
      <c r="E72" s="234">
        <v>0</v>
      </c>
      <c r="F72" s="234">
        <v>300</v>
      </c>
    </row>
    <row r="73" s="218" customFormat="1" ht="17" customHeight="1" spans="1:6">
      <c r="A73" s="232">
        <v>68</v>
      </c>
      <c r="B73" s="233" t="s">
        <v>894</v>
      </c>
      <c r="C73" s="233" t="s">
        <v>895</v>
      </c>
      <c r="D73" s="234">
        <f t="shared" si="5"/>
        <v>0</v>
      </c>
      <c r="E73" s="234">
        <v>0</v>
      </c>
      <c r="F73" s="234">
        <v>0</v>
      </c>
    </row>
    <row r="74" s="218" customFormat="1" ht="17" customHeight="1" spans="1:6">
      <c r="A74" s="232">
        <v>69</v>
      </c>
      <c r="B74" s="233" t="s">
        <v>896</v>
      </c>
      <c r="C74" s="233" t="s">
        <v>897</v>
      </c>
      <c r="D74" s="234">
        <f t="shared" si="5"/>
        <v>0</v>
      </c>
      <c r="E74" s="234">
        <v>0</v>
      </c>
      <c r="F74" s="234">
        <v>0</v>
      </c>
    </row>
    <row r="75" s="218" customFormat="1" ht="17" customHeight="1" spans="1:6">
      <c r="A75" s="232">
        <v>70</v>
      </c>
      <c r="B75" s="233" t="s">
        <v>898</v>
      </c>
      <c r="C75" s="233" t="s">
        <v>899</v>
      </c>
      <c r="D75" s="234">
        <f t="shared" si="5"/>
        <v>0</v>
      </c>
      <c r="E75" s="234">
        <v>0</v>
      </c>
      <c r="F75" s="234">
        <v>0</v>
      </c>
    </row>
    <row r="76" s="218" customFormat="1" ht="17" customHeight="1" spans="1:6">
      <c r="A76" s="232">
        <v>71</v>
      </c>
      <c r="B76" s="233" t="s">
        <v>900</v>
      </c>
      <c r="C76" s="233" t="s">
        <v>901</v>
      </c>
      <c r="D76" s="234">
        <f t="shared" si="5"/>
        <v>0</v>
      </c>
      <c r="E76" s="234">
        <v>0</v>
      </c>
      <c r="F76" s="234">
        <v>0</v>
      </c>
    </row>
    <row r="77" s="218" customFormat="1" ht="17" customHeight="1" spans="1:6">
      <c r="A77" s="232">
        <v>72</v>
      </c>
      <c r="B77" s="233" t="s">
        <v>902</v>
      </c>
      <c r="C77" s="233" t="s">
        <v>903</v>
      </c>
      <c r="D77" s="234">
        <f t="shared" si="5"/>
        <v>0</v>
      </c>
      <c r="E77" s="234">
        <v>0</v>
      </c>
      <c r="F77" s="234">
        <v>0</v>
      </c>
    </row>
    <row r="78" s="217" customFormat="1" ht="17" customHeight="1" spans="1:6">
      <c r="A78" s="229">
        <v>73</v>
      </c>
      <c r="B78" s="230" t="s">
        <v>904</v>
      </c>
      <c r="C78" s="230" t="s">
        <v>905</v>
      </c>
      <c r="D78" s="231">
        <f t="shared" si="5"/>
        <v>1001</v>
      </c>
      <c r="E78" s="231">
        <v>0</v>
      </c>
      <c r="F78" s="231">
        <f>SUM(F79:F80)</f>
        <v>1001</v>
      </c>
    </row>
    <row r="79" s="218" customFormat="1" ht="17" customHeight="1" spans="1:6">
      <c r="A79" s="232">
        <v>74</v>
      </c>
      <c r="B79" s="233" t="s">
        <v>906</v>
      </c>
      <c r="C79" s="233" t="s">
        <v>907</v>
      </c>
      <c r="D79" s="234">
        <f t="shared" si="5"/>
        <v>501</v>
      </c>
      <c r="E79" s="234">
        <v>0</v>
      </c>
      <c r="F79" s="234">
        <v>501</v>
      </c>
    </row>
    <row r="80" s="218" customFormat="1" ht="17" customHeight="1" spans="1:6">
      <c r="A80" s="232">
        <v>75</v>
      </c>
      <c r="B80" s="233" t="s">
        <v>908</v>
      </c>
      <c r="C80" s="233" t="s">
        <v>909</v>
      </c>
      <c r="D80" s="234">
        <f t="shared" si="5"/>
        <v>500</v>
      </c>
      <c r="E80" s="234">
        <v>0</v>
      </c>
      <c r="F80" s="234">
        <v>500</v>
      </c>
    </row>
    <row r="81" s="217" customFormat="1" ht="17" customHeight="1" spans="1:6">
      <c r="A81" s="229">
        <v>76</v>
      </c>
      <c r="B81" s="230" t="s">
        <v>910</v>
      </c>
      <c r="C81" s="230" t="s">
        <v>911</v>
      </c>
      <c r="D81" s="231">
        <f t="shared" si="5"/>
        <v>0</v>
      </c>
      <c r="E81" s="231">
        <v>0</v>
      </c>
      <c r="F81" s="231">
        <f>SUM(F82:F86)</f>
        <v>0</v>
      </c>
    </row>
    <row r="82" s="218" customFormat="1" ht="17" customHeight="1" spans="1:6">
      <c r="A82" s="232">
        <v>77</v>
      </c>
      <c r="B82" s="233" t="s">
        <v>912</v>
      </c>
      <c r="C82" s="233" t="s">
        <v>913</v>
      </c>
      <c r="D82" s="234">
        <f t="shared" si="5"/>
        <v>0</v>
      </c>
      <c r="E82" s="234">
        <v>0</v>
      </c>
      <c r="F82" s="234">
        <v>0</v>
      </c>
    </row>
    <row r="83" s="218" customFormat="1" ht="17" customHeight="1" spans="1:6">
      <c r="A83" s="232">
        <v>78</v>
      </c>
      <c r="B83" s="233" t="s">
        <v>914</v>
      </c>
      <c r="C83" s="233" t="s">
        <v>915</v>
      </c>
      <c r="D83" s="234">
        <f t="shared" si="5"/>
        <v>0</v>
      </c>
      <c r="E83" s="234">
        <v>0</v>
      </c>
      <c r="F83" s="234">
        <v>0</v>
      </c>
    </row>
    <row r="84" s="218" customFormat="1" ht="17" customHeight="1" spans="1:6">
      <c r="A84" s="232">
        <v>79</v>
      </c>
      <c r="B84" s="233" t="s">
        <v>916</v>
      </c>
      <c r="C84" s="233" t="s">
        <v>917</v>
      </c>
      <c r="D84" s="234">
        <f t="shared" si="5"/>
        <v>0</v>
      </c>
      <c r="E84" s="234">
        <v>0</v>
      </c>
      <c r="F84" s="234">
        <v>0</v>
      </c>
    </row>
    <row r="85" s="218" customFormat="1" ht="17" customHeight="1" spans="1:6">
      <c r="A85" s="232">
        <v>80</v>
      </c>
      <c r="B85" s="233" t="s">
        <v>918</v>
      </c>
      <c r="C85" s="233" t="s">
        <v>919</v>
      </c>
      <c r="D85" s="234">
        <f t="shared" si="5"/>
        <v>0</v>
      </c>
      <c r="E85" s="234">
        <v>0</v>
      </c>
      <c r="F85" s="234">
        <v>0</v>
      </c>
    </row>
    <row r="86" s="218" customFormat="1" ht="17" customHeight="1" spans="1:6">
      <c r="A86" s="232">
        <v>81</v>
      </c>
      <c r="B86" s="233" t="s">
        <v>920</v>
      </c>
      <c r="C86" s="233" t="s">
        <v>911</v>
      </c>
      <c r="D86" s="234">
        <f t="shared" si="5"/>
        <v>0</v>
      </c>
      <c r="E86" s="234">
        <v>0</v>
      </c>
      <c r="F86" s="234">
        <v>0</v>
      </c>
    </row>
    <row r="87" s="217" customFormat="1" ht="17" customHeight="1" spans="1:6">
      <c r="A87" s="229">
        <v>82</v>
      </c>
      <c r="B87" s="230" t="s">
        <v>921</v>
      </c>
      <c r="C87" s="230" t="s">
        <v>922</v>
      </c>
      <c r="D87" s="231">
        <f>D6+D11+D22+D30+D37+D41+D44+D48+D53+D59+D63+D68+D71+D78+D81+1</f>
        <v>50601.110396</v>
      </c>
      <c r="E87" s="231">
        <f>E6+E11+E22+E30+E37+E41+E44+E48+E53+E59+E63+E68+E71+E78+E81-1</f>
        <v>26238.510696</v>
      </c>
      <c r="F87" s="236">
        <f>F6+F11+F22+F30+F37+F41+F44+F48+F53+F59+F63+F68+F71+F78+F81+1</f>
        <v>24361.5997</v>
      </c>
    </row>
  </sheetData>
  <autoFilter ref="A5:XEY87">
    <extLst/>
  </autoFilter>
  <mergeCells count="7">
    <mergeCell ref="A2:F2"/>
    <mergeCell ref="A3:F3"/>
    <mergeCell ref="E4:F4"/>
    <mergeCell ref="A4:A5"/>
    <mergeCell ref="B4:B5"/>
    <mergeCell ref="C4:C5"/>
    <mergeCell ref="D4:D5"/>
  </mergeCells>
  <printOptions horizontalCentered="1"/>
  <pageMargins left="0.751388888888889" right="0.751388888888889" top="0.786805555555556" bottom="1" header="0.747916666666667" footer="0.5"/>
  <pageSetup paperSize="9" scale="91" fitToHeight="0" orientation="portrait" blackAndWhite="1"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pageSetUpPr fitToPage="1"/>
  </sheetPr>
  <dimension ref="A1:K150"/>
  <sheetViews>
    <sheetView workbookViewId="0">
      <pane xSplit="1" ySplit="6" topLeftCell="B7" activePane="bottomRight" state="frozen"/>
      <selection/>
      <selection pane="topRight"/>
      <selection pane="bottomLeft"/>
      <selection pane="bottomRight" activeCell="P27" sqref="P27"/>
    </sheetView>
  </sheetViews>
  <sheetFormatPr defaultColWidth="9" defaultRowHeight="14.25"/>
  <cols>
    <col min="1" max="1" width="48.1083333333333" style="112" customWidth="1"/>
    <col min="2" max="2" width="10.4416666666667" style="112" customWidth="1"/>
    <col min="3" max="3" width="11" style="112" customWidth="1"/>
    <col min="4" max="4" width="10.775" style="112" customWidth="1"/>
    <col min="5" max="5" width="11.8833333333333" style="112" customWidth="1"/>
    <col min="6" max="6" width="10.3333333333333" style="112" customWidth="1"/>
    <col min="7" max="7" width="8.21666666666667" style="112" customWidth="1"/>
    <col min="8" max="8" width="11.6666666666667" style="112" customWidth="1"/>
    <col min="9" max="9" width="10" style="189" customWidth="1"/>
    <col min="10" max="10" width="8.21666666666667" style="112" customWidth="1"/>
    <col min="11" max="11" width="5.44166666666667" style="112" customWidth="1"/>
    <col min="12" max="16384" width="9" style="112"/>
  </cols>
  <sheetData>
    <row r="1" spans="1:2">
      <c r="A1" s="55" t="s">
        <v>923</v>
      </c>
      <c r="B1" s="55"/>
    </row>
    <row r="2" ht="28.5" spans="1:11">
      <c r="A2" s="114" t="s">
        <v>924</v>
      </c>
      <c r="B2" s="114"/>
      <c r="C2" s="114"/>
      <c r="D2" s="114"/>
      <c r="E2" s="114"/>
      <c r="F2" s="114"/>
      <c r="G2" s="114"/>
      <c r="H2" s="114"/>
      <c r="I2" s="114"/>
      <c r="J2" s="114"/>
      <c r="K2" s="114"/>
    </row>
    <row r="3" spans="4:11">
      <c r="D3" s="190"/>
      <c r="I3" s="112"/>
      <c r="J3" s="206" t="s">
        <v>2</v>
      </c>
      <c r="K3" s="206"/>
    </row>
    <row r="4" s="101" customFormat="1" ht="13.5" spans="1:11">
      <c r="A4" s="117" t="s">
        <v>925</v>
      </c>
      <c r="B4" s="117"/>
      <c r="C4" s="117"/>
      <c r="D4" s="117"/>
      <c r="E4" s="117"/>
      <c r="F4" s="117"/>
      <c r="G4" s="117"/>
      <c r="H4" s="116" t="s">
        <v>5</v>
      </c>
      <c r="I4" s="116"/>
      <c r="J4" s="116"/>
      <c r="K4" s="117" t="s">
        <v>6</v>
      </c>
    </row>
    <row r="5" s="101" customFormat="1" ht="13.5" spans="1:11">
      <c r="A5" s="117"/>
      <c r="B5" s="119" t="s">
        <v>131</v>
      </c>
      <c r="C5" s="117" t="s">
        <v>8</v>
      </c>
      <c r="D5" s="63" t="s">
        <v>9</v>
      </c>
      <c r="E5" s="116" t="s">
        <v>926</v>
      </c>
      <c r="F5" s="116" t="s">
        <v>11</v>
      </c>
      <c r="G5" s="116"/>
      <c r="H5" s="116" t="s">
        <v>12</v>
      </c>
      <c r="I5" s="116" t="s">
        <v>13</v>
      </c>
      <c r="J5" s="116"/>
      <c r="K5" s="117"/>
    </row>
    <row r="6" s="101" customFormat="1" ht="13.5" spans="1:11">
      <c r="A6" s="117"/>
      <c r="B6" s="119"/>
      <c r="C6" s="117"/>
      <c r="D6" s="67"/>
      <c r="E6" s="116"/>
      <c r="F6" s="117" t="s">
        <v>14</v>
      </c>
      <c r="G6" s="117" t="s">
        <v>15</v>
      </c>
      <c r="H6" s="116"/>
      <c r="I6" s="116" t="s">
        <v>14</v>
      </c>
      <c r="J6" s="116" t="s">
        <v>15</v>
      </c>
      <c r="K6" s="117"/>
    </row>
    <row r="7" s="104" customFormat="1" spans="1:11">
      <c r="A7" s="191" t="s">
        <v>927</v>
      </c>
      <c r="B7" s="192"/>
      <c r="C7" s="192"/>
      <c r="D7" s="193"/>
      <c r="E7" s="192"/>
      <c r="F7" s="194"/>
      <c r="G7" s="193"/>
      <c r="H7" s="192"/>
      <c r="I7" s="194"/>
      <c r="J7" s="193" t="str">
        <f t="shared" ref="J7:J10" si="0">IF(C7=0,"",I7/C7*100)</f>
        <v/>
      </c>
      <c r="K7" s="207"/>
    </row>
    <row r="8" s="104" customFormat="1" spans="1:11">
      <c r="A8" s="191" t="s">
        <v>928</v>
      </c>
      <c r="B8" s="192"/>
      <c r="C8" s="192"/>
      <c r="D8" s="193"/>
      <c r="E8" s="192"/>
      <c r="F8" s="194"/>
      <c r="G8" s="193"/>
      <c r="H8" s="192"/>
      <c r="I8" s="194"/>
      <c r="J8" s="193" t="str">
        <f t="shared" si="0"/>
        <v/>
      </c>
      <c r="K8" s="207"/>
    </row>
    <row r="9" s="104" customFormat="1" spans="1:11">
      <c r="A9" s="191" t="s">
        <v>929</v>
      </c>
      <c r="B9" s="192"/>
      <c r="C9" s="192"/>
      <c r="D9" s="193"/>
      <c r="E9" s="192"/>
      <c r="F9" s="194"/>
      <c r="G9" s="193"/>
      <c r="H9" s="192"/>
      <c r="I9" s="194"/>
      <c r="J9" s="193" t="str">
        <f t="shared" si="0"/>
        <v/>
      </c>
      <c r="K9" s="208"/>
    </row>
    <row r="10" s="104" customFormat="1" spans="1:11">
      <c r="A10" s="191" t="s">
        <v>930</v>
      </c>
      <c r="B10" s="192"/>
      <c r="C10" s="192"/>
      <c r="D10" s="193"/>
      <c r="E10" s="192"/>
      <c r="F10" s="194"/>
      <c r="G10" s="193"/>
      <c r="H10" s="192"/>
      <c r="I10" s="194"/>
      <c r="J10" s="193" t="str">
        <f t="shared" si="0"/>
        <v/>
      </c>
      <c r="K10" s="207"/>
    </row>
    <row r="11" s="104" customFormat="1" spans="1:11">
      <c r="A11" s="73" t="s">
        <v>931</v>
      </c>
      <c r="B11" s="192"/>
      <c r="C11" s="192"/>
      <c r="D11" s="193"/>
      <c r="E11" s="192"/>
      <c r="F11" s="194"/>
      <c r="G11" s="193"/>
      <c r="H11" s="192"/>
      <c r="I11" s="194"/>
      <c r="J11" s="193"/>
      <c r="K11" s="207"/>
    </row>
    <row r="12" s="104" customFormat="1" spans="1:11">
      <c r="A12" s="191" t="s">
        <v>932</v>
      </c>
      <c r="B12" s="192"/>
      <c r="C12" s="192"/>
      <c r="D12" s="193"/>
      <c r="E12" s="192"/>
      <c r="F12" s="194"/>
      <c r="G12" s="193"/>
      <c r="H12" s="192"/>
      <c r="I12" s="194"/>
      <c r="J12" s="193" t="str">
        <f t="shared" ref="J12:J21" si="1">IF(C12=0,"",I12/C12*100)</f>
        <v/>
      </c>
      <c r="K12" s="207"/>
    </row>
    <row r="13" s="104" customFormat="1" spans="1:11">
      <c r="A13" s="191" t="s">
        <v>933</v>
      </c>
      <c r="B13" s="192"/>
      <c r="C13" s="192"/>
      <c r="D13" s="193"/>
      <c r="E13" s="192"/>
      <c r="F13" s="194"/>
      <c r="G13" s="193"/>
      <c r="H13" s="192"/>
      <c r="I13" s="194"/>
      <c r="J13" s="193" t="str">
        <f t="shared" si="1"/>
        <v/>
      </c>
      <c r="K13" s="207"/>
    </row>
    <row r="14" spans="1:11">
      <c r="A14" s="191" t="s">
        <v>934</v>
      </c>
      <c r="B14" s="192"/>
      <c r="C14" s="192"/>
      <c r="D14" s="193"/>
      <c r="E14" s="192"/>
      <c r="F14" s="194"/>
      <c r="G14" s="193"/>
      <c r="H14" s="192"/>
      <c r="I14" s="194"/>
      <c r="J14" s="193" t="str">
        <f t="shared" si="1"/>
        <v/>
      </c>
      <c r="K14" s="207"/>
    </row>
    <row r="15" spans="1:11">
      <c r="A15" s="191" t="s">
        <v>935</v>
      </c>
      <c r="B15" s="192"/>
      <c r="C15" s="192"/>
      <c r="D15" s="193"/>
      <c r="E15" s="192"/>
      <c r="F15" s="194"/>
      <c r="G15" s="193"/>
      <c r="H15" s="192"/>
      <c r="I15" s="194"/>
      <c r="J15" s="193" t="str">
        <f t="shared" si="1"/>
        <v/>
      </c>
      <c r="K15" s="207"/>
    </row>
    <row r="16" spans="1:11">
      <c r="A16" s="191" t="s">
        <v>936</v>
      </c>
      <c r="B16" s="192"/>
      <c r="C16" s="192"/>
      <c r="D16" s="193"/>
      <c r="E16" s="192"/>
      <c r="F16" s="194"/>
      <c r="G16" s="193"/>
      <c r="H16" s="192"/>
      <c r="I16" s="194"/>
      <c r="J16" s="193" t="str">
        <f t="shared" si="1"/>
        <v/>
      </c>
      <c r="K16" s="207"/>
    </row>
    <row r="17" spans="1:11">
      <c r="A17" s="191" t="s">
        <v>937</v>
      </c>
      <c r="B17" s="192"/>
      <c r="C17" s="192"/>
      <c r="D17" s="193"/>
      <c r="E17" s="192"/>
      <c r="F17" s="194"/>
      <c r="G17" s="193"/>
      <c r="H17" s="192"/>
      <c r="I17" s="194"/>
      <c r="J17" s="193" t="str">
        <f t="shared" si="1"/>
        <v/>
      </c>
      <c r="K17" s="207"/>
    </row>
    <row r="18" spans="1:11">
      <c r="A18" s="191" t="s">
        <v>938</v>
      </c>
      <c r="B18" s="192"/>
      <c r="C18" s="192"/>
      <c r="D18" s="193"/>
      <c r="E18" s="192"/>
      <c r="F18" s="194"/>
      <c r="G18" s="193"/>
      <c r="H18" s="192"/>
      <c r="I18" s="194"/>
      <c r="J18" s="193" t="str">
        <f t="shared" si="1"/>
        <v/>
      </c>
      <c r="K18" s="207"/>
    </row>
    <row r="19" s="104" customFormat="1" spans="1:11">
      <c r="A19" s="191" t="s">
        <v>939</v>
      </c>
      <c r="B19" s="192"/>
      <c r="C19" s="192"/>
      <c r="D19" s="193"/>
      <c r="E19" s="192"/>
      <c r="F19" s="194"/>
      <c r="G19" s="193"/>
      <c r="H19" s="192"/>
      <c r="I19" s="194"/>
      <c r="J19" s="193" t="str">
        <f t="shared" si="1"/>
        <v/>
      </c>
      <c r="K19" s="207"/>
    </row>
    <row r="20" s="104" customFormat="1" spans="1:11">
      <c r="A20" s="191" t="s">
        <v>940</v>
      </c>
      <c r="B20" s="192"/>
      <c r="C20" s="192"/>
      <c r="D20" s="193"/>
      <c r="E20" s="192"/>
      <c r="F20" s="194"/>
      <c r="G20" s="193"/>
      <c r="H20" s="192"/>
      <c r="I20" s="194"/>
      <c r="J20" s="193" t="str">
        <f t="shared" si="1"/>
        <v/>
      </c>
      <c r="K20" s="207"/>
    </row>
    <row r="21" spans="1:11">
      <c r="A21" s="191" t="s">
        <v>941</v>
      </c>
      <c r="B21" s="192">
        <v>3577</v>
      </c>
      <c r="C21" s="192">
        <v>4290</v>
      </c>
      <c r="D21" s="195">
        <f>C21/B21</f>
        <v>1.19932904668717</v>
      </c>
      <c r="E21" s="192">
        <v>800</v>
      </c>
      <c r="F21" s="194">
        <f>C21-E21</f>
        <v>3490</v>
      </c>
      <c r="G21" s="193">
        <f>IF(E21=0,,F21/E21*100)</f>
        <v>436.25</v>
      </c>
      <c r="H21" s="192">
        <v>4500</v>
      </c>
      <c r="I21" s="194">
        <f>H21-C21</f>
        <v>210</v>
      </c>
      <c r="J21" s="193">
        <f t="shared" si="1"/>
        <v>4.89510489510489</v>
      </c>
      <c r="K21" s="207"/>
    </row>
    <row r="22" s="55" customFormat="1" ht="27" spans="1:11">
      <c r="A22" s="73" t="s">
        <v>942</v>
      </c>
      <c r="B22" s="192">
        <v>3577</v>
      </c>
      <c r="C22" s="192"/>
      <c r="D22" s="195"/>
      <c r="E22" s="192">
        <v>0</v>
      </c>
      <c r="F22" s="194">
        <f>C22-E22</f>
        <v>0</v>
      </c>
      <c r="G22" s="193">
        <f>IF(E22=0,,F22/E22*100)</f>
        <v>0</v>
      </c>
      <c r="H22" s="192">
        <v>4500</v>
      </c>
      <c r="I22" s="194">
        <v>0</v>
      </c>
      <c r="J22" s="193"/>
      <c r="K22" s="207"/>
    </row>
    <row r="23" s="187" customFormat="1" spans="1:11">
      <c r="A23" s="196" t="s">
        <v>943</v>
      </c>
      <c r="B23" s="197">
        <f>SUM(B7:B21)</f>
        <v>3577</v>
      </c>
      <c r="C23" s="197">
        <f>SUM(C7:C21)-C11</f>
        <v>4290</v>
      </c>
      <c r="D23" s="198">
        <f>C23/B23</f>
        <v>1.19932904668717</v>
      </c>
      <c r="E23" s="197">
        <f>SUM(E7:E21)-E11</f>
        <v>800</v>
      </c>
      <c r="F23" s="199">
        <f>C23-E23</f>
        <v>3490</v>
      </c>
      <c r="G23" s="200">
        <f>IF(E23=0,,F23/E23*100)</f>
        <v>436.25</v>
      </c>
      <c r="H23" s="197">
        <f>SUM(H7:H21)</f>
        <v>4500</v>
      </c>
      <c r="I23" s="209">
        <f>H23-C23</f>
        <v>210</v>
      </c>
      <c r="J23" s="210">
        <f>IF(C23=0,"",I23/C23*100)</f>
        <v>4.89510489510489</v>
      </c>
      <c r="K23" s="211"/>
    </row>
    <row r="24" s="187" customFormat="1" spans="1:11">
      <c r="A24" s="196" t="s">
        <v>42</v>
      </c>
      <c r="B24" s="197">
        <f>SUM(B25:B28)</f>
        <v>11868</v>
      </c>
      <c r="C24" s="197">
        <f>SUM(C25:C28)</f>
        <v>37119</v>
      </c>
      <c r="D24" s="201"/>
      <c r="E24" s="197">
        <f>SUM(E25:E28)</f>
        <v>28452</v>
      </c>
      <c r="F24" s="197"/>
      <c r="G24" s="197"/>
      <c r="H24" s="197">
        <f>SUM(H25:H28)</f>
        <v>11472</v>
      </c>
      <c r="I24" s="209"/>
      <c r="J24" s="210"/>
      <c r="K24" s="211"/>
    </row>
    <row r="25" s="188" customFormat="1" spans="1:11">
      <c r="A25" s="202" t="s">
        <v>944</v>
      </c>
      <c r="B25" s="203">
        <f>51+397</f>
        <v>448</v>
      </c>
      <c r="C25" s="203">
        <f>9190-45</f>
        <v>9145</v>
      </c>
      <c r="D25" s="204"/>
      <c r="E25" s="203">
        <v>778</v>
      </c>
      <c r="F25" s="140"/>
      <c r="G25" s="205"/>
      <c r="H25" s="203">
        <v>201</v>
      </c>
      <c r="I25" s="212"/>
      <c r="J25" s="213"/>
      <c r="K25" s="214"/>
    </row>
    <row r="26" s="187" customFormat="1" spans="1:11">
      <c r="A26" s="202" t="s">
        <v>945</v>
      </c>
      <c r="B26" s="203">
        <v>11420</v>
      </c>
      <c r="C26" s="203">
        <v>8419</v>
      </c>
      <c r="D26" s="204"/>
      <c r="E26" s="203">
        <v>7847</v>
      </c>
      <c r="F26" s="140"/>
      <c r="G26" s="205"/>
      <c r="H26" s="203">
        <f>11526-210-45</f>
        <v>11271</v>
      </c>
      <c r="I26" s="212"/>
      <c r="J26" s="213"/>
      <c r="K26" s="214"/>
    </row>
    <row r="27" s="187" customFormat="1" spans="1:11">
      <c r="A27" s="202" t="s">
        <v>946</v>
      </c>
      <c r="B27" s="203"/>
      <c r="C27" s="203"/>
      <c r="D27" s="204"/>
      <c r="E27" s="203"/>
      <c r="F27" s="140"/>
      <c r="G27" s="205"/>
      <c r="H27" s="203"/>
      <c r="I27" s="212"/>
      <c r="J27" s="213"/>
      <c r="K27" s="214"/>
    </row>
    <row r="28" s="187" customFormat="1" spans="1:11">
      <c r="A28" s="202" t="s">
        <v>947</v>
      </c>
      <c r="B28" s="203">
        <v>0</v>
      </c>
      <c r="C28" s="203">
        <f>C29+C30</f>
        <v>19555</v>
      </c>
      <c r="D28" s="203"/>
      <c r="E28" s="203">
        <v>19827</v>
      </c>
      <c r="F28" s="140"/>
      <c r="G28" s="205"/>
      <c r="H28" s="203"/>
      <c r="I28" s="212"/>
      <c r="J28" s="213"/>
      <c r="K28" s="214"/>
    </row>
    <row r="29" s="187" customFormat="1" spans="1:11">
      <c r="A29" s="202" t="s">
        <v>948</v>
      </c>
      <c r="B29" s="203"/>
      <c r="C29" s="203">
        <f>8265-210</f>
        <v>8055</v>
      </c>
      <c r="D29" s="204"/>
      <c r="E29" s="203">
        <v>2827</v>
      </c>
      <c r="F29" s="140"/>
      <c r="G29" s="205"/>
      <c r="H29" s="203"/>
      <c r="I29" s="212"/>
      <c r="J29" s="213"/>
      <c r="K29" s="214"/>
    </row>
    <row r="30" s="187" customFormat="1" spans="1:11">
      <c r="A30" s="202" t="s">
        <v>949</v>
      </c>
      <c r="B30" s="203"/>
      <c r="C30" s="203">
        <v>11500</v>
      </c>
      <c r="D30" s="204"/>
      <c r="E30" s="203">
        <v>17000</v>
      </c>
      <c r="F30" s="140"/>
      <c r="G30" s="205"/>
      <c r="H30" s="203"/>
      <c r="I30" s="212"/>
      <c r="J30" s="213"/>
      <c r="K30" s="214"/>
    </row>
    <row r="31" s="187" customFormat="1" spans="1:11">
      <c r="A31" s="196" t="s">
        <v>118</v>
      </c>
      <c r="B31" s="197">
        <f>SUM(B23,B24)</f>
        <v>15445</v>
      </c>
      <c r="C31" s="197">
        <f>SUM(C23,C24)</f>
        <v>41409</v>
      </c>
      <c r="D31" s="201"/>
      <c r="E31" s="197">
        <f>SUM(E23,E24)</f>
        <v>29252</v>
      </c>
      <c r="F31" s="197"/>
      <c r="G31" s="197"/>
      <c r="H31" s="197">
        <f>SUM(H23,H24)</f>
        <v>15972</v>
      </c>
      <c r="I31" s="209"/>
      <c r="J31" s="210"/>
      <c r="K31" s="211"/>
    </row>
    <row r="32" s="187" customFormat="1" hidden="1" spans="2:9">
      <c r="B32" s="187" t="s">
        <v>950</v>
      </c>
      <c r="C32" s="187">
        <v>21606</v>
      </c>
      <c r="I32" s="215"/>
    </row>
    <row r="33" s="187" customFormat="1" hidden="1" spans="2:9">
      <c r="B33" s="187" t="s">
        <v>123</v>
      </c>
      <c r="C33" s="187">
        <f>C31-C32</f>
        <v>19803</v>
      </c>
      <c r="I33" s="215"/>
    </row>
    <row r="34" s="187" customFormat="1" spans="9:9">
      <c r="I34" s="215"/>
    </row>
    <row r="150" ht="13.5" spans="1:2">
      <c r="A150" s="101"/>
      <c r="B150" s="101"/>
    </row>
  </sheetData>
  <mergeCells count="13">
    <mergeCell ref="A2:K2"/>
    <mergeCell ref="J3:K3"/>
    <mergeCell ref="C4:G4"/>
    <mergeCell ref="H4:J4"/>
    <mergeCell ref="F5:G5"/>
    <mergeCell ref="I5:J5"/>
    <mergeCell ref="A4:A6"/>
    <mergeCell ref="B5:B6"/>
    <mergeCell ref="C5:C6"/>
    <mergeCell ref="D5:D6"/>
    <mergeCell ref="E5:E6"/>
    <mergeCell ref="H5:H6"/>
    <mergeCell ref="K4:K6"/>
  </mergeCells>
  <pageMargins left="0.751388888888889" right="0.751388888888889" top="0.747916666666667" bottom="0.865972222222222" header="0.275" footer="0.314583333333333"/>
  <pageSetup paperSize="9" scale="91"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8">
    <pageSetUpPr fitToPage="1"/>
  </sheetPr>
  <dimension ref="A1:M112"/>
  <sheetViews>
    <sheetView workbookViewId="0">
      <pane xSplit="3" ySplit="6" topLeftCell="H7" activePane="bottomRight" state="frozen"/>
      <selection/>
      <selection pane="topRight"/>
      <selection pane="bottomLeft"/>
      <selection pane="bottomRight" activeCell="O83" sqref="O83"/>
    </sheetView>
  </sheetViews>
  <sheetFormatPr defaultColWidth="9" defaultRowHeight="14.25"/>
  <cols>
    <col min="1" max="1" width="7.33333333333333" style="109" customWidth="1"/>
    <col min="2" max="2" width="8.21666666666667" style="110" customWidth="1"/>
    <col min="3" max="3" width="55.1083333333333" style="111" customWidth="1"/>
    <col min="4" max="4" width="9.66666666666667" style="111" customWidth="1"/>
    <col min="5" max="5" width="12.4416666666667" style="112" customWidth="1"/>
    <col min="6" max="6" width="11.6666666666667" style="113" customWidth="1"/>
    <col min="7" max="7" width="11.5583333333333" style="112" customWidth="1"/>
    <col min="8" max="8" width="9.21666666666667" style="112" customWidth="1"/>
    <col min="9" max="9" width="11.4416666666667" style="113" customWidth="1"/>
    <col min="10" max="10" width="12.3333333333333" style="112" customWidth="1"/>
    <col min="11" max="11" width="10.8833333333333" style="112" customWidth="1"/>
    <col min="12" max="12" width="11" style="113" customWidth="1"/>
    <col min="13" max="13" width="10.8833333333333" style="112" customWidth="1"/>
    <col min="14" max="16384" width="9" style="112"/>
  </cols>
  <sheetData>
    <row r="1" spans="1:1">
      <c r="A1" s="110" t="s">
        <v>951</v>
      </c>
    </row>
    <row r="2" ht="28.5" spans="3:13">
      <c r="C2" s="114" t="s">
        <v>952</v>
      </c>
      <c r="D2" s="114"/>
      <c r="E2" s="114"/>
      <c r="F2" s="115"/>
      <c r="G2" s="114"/>
      <c r="H2" s="114"/>
      <c r="I2" s="115"/>
      <c r="J2" s="114"/>
      <c r="K2" s="114"/>
      <c r="L2" s="115"/>
      <c r="M2" s="114"/>
    </row>
    <row r="3" spans="12:13">
      <c r="L3" s="149"/>
      <c r="M3" s="150" t="s">
        <v>2</v>
      </c>
    </row>
    <row r="4" s="101" customFormat="1" ht="13.5" spans="1:13">
      <c r="A4" s="64" t="s">
        <v>126</v>
      </c>
      <c r="B4" s="64" t="s">
        <v>127</v>
      </c>
      <c r="C4" s="116" t="s">
        <v>3</v>
      </c>
      <c r="D4" s="116"/>
      <c r="E4" s="117"/>
      <c r="F4" s="118"/>
      <c r="G4" s="117"/>
      <c r="H4" s="117"/>
      <c r="I4" s="118"/>
      <c r="J4" s="117" t="s">
        <v>5</v>
      </c>
      <c r="K4" s="117"/>
      <c r="L4" s="118"/>
      <c r="M4" s="116" t="s">
        <v>6</v>
      </c>
    </row>
    <row r="5" s="101" customFormat="1" ht="13.5" spans="1:13">
      <c r="A5" s="64"/>
      <c r="B5" s="64"/>
      <c r="C5" s="116"/>
      <c r="D5" s="119" t="s">
        <v>131</v>
      </c>
      <c r="E5" s="117" t="s">
        <v>8</v>
      </c>
      <c r="F5" s="120" t="s">
        <v>9</v>
      </c>
      <c r="G5" s="116" t="s">
        <v>10</v>
      </c>
      <c r="H5" s="117" t="s">
        <v>11</v>
      </c>
      <c r="I5" s="118"/>
      <c r="J5" s="117" t="s">
        <v>12</v>
      </c>
      <c r="K5" s="116" t="s">
        <v>953</v>
      </c>
      <c r="L5" s="151"/>
      <c r="M5" s="116"/>
    </row>
    <row r="6" s="101" customFormat="1" ht="13.5" spans="1:13">
      <c r="A6" s="64"/>
      <c r="B6" s="64"/>
      <c r="C6" s="116"/>
      <c r="D6" s="119"/>
      <c r="E6" s="117"/>
      <c r="F6" s="121"/>
      <c r="G6" s="116"/>
      <c r="H6" s="117" t="s">
        <v>14</v>
      </c>
      <c r="I6" s="118" t="s">
        <v>15</v>
      </c>
      <c r="J6" s="117"/>
      <c r="K6" s="117" t="s">
        <v>14</v>
      </c>
      <c r="L6" s="118" t="s">
        <v>15</v>
      </c>
      <c r="M6" s="116"/>
    </row>
    <row r="7" s="102" customFormat="1" ht="13.5" spans="1:13">
      <c r="A7" s="122" t="s">
        <v>133</v>
      </c>
      <c r="B7" s="123">
        <v>206</v>
      </c>
      <c r="C7" s="124" t="s">
        <v>954</v>
      </c>
      <c r="D7" s="125"/>
      <c r="E7" s="125"/>
      <c r="F7" s="126"/>
      <c r="G7" s="125"/>
      <c r="H7" s="127"/>
      <c r="I7" s="126"/>
      <c r="J7" s="125"/>
      <c r="K7" s="127"/>
      <c r="L7" s="126"/>
      <c r="M7" s="152"/>
    </row>
    <row r="8" s="101" customFormat="1" ht="13.5" spans="1:13">
      <c r="A8" s="128" t="s">
        <v>135</v>
      </c>
      <c r="B8" s="129">
        <v>20610</v>
      </c>
      <c r="C8" s="130" t="s">
        <v>955</v>
      </c>
      <c r="D8" s="131"/>
      <c r="E8" s="132"/>
      <c r="F8" s="133"/>
      <c r="G8" s="132"/>
      <c r="H8" s="134"/>
      <c r="I8" s="133"/>
      <c r="J8" s="132"/>
      <c r="K8" s="134"/>
      <c r="L8" s="133"/>
      <c r="M8" s="153"/>
    </row>
    <row r="9" s="102" customFormat="1" ht="13.5" spans="1:13">
      <c r="A9" s="122" t="s">
        <v>133</v>
      </c>
      <c r="B9" s="123">
        <v>207</v>
      </c>
      <c r="C9" s="124" t="s">
        <v>956</v>
      </c>
      <c r="D9" s="125">
        <f>SUM(D10,D12,D15)</f>
        <v>7</v>
      </c>
      <c r="E9" s="125"/>
      <c r="F9" s="126"/>
      <c r="G9" s="125"/>
      <c r="H9" s="127"/>
      <c r="I9" s="126"/>
      <c r="J9" s="125">
        <f>SUM(J10,J12,J15)</f>
        <v>150</v>
      </c>
      <c r="K9" s="127">
        <f>J9-D9</f>
        <v>143</v>
      </c>
      <c r="L9" s="126">
        <f>K9/D9</f>
        <v>20.4285714285714</v>
      </c>
      <c r="M9" s="152"/>
    </row>
    <row r="10" s="101" customFormat="1" ht="13.5" spans="1:13">
      <c r="A10" s="128" t="s">
        <v>135</v>
      </c>
      <c r="B10" s="129">
        <v>20707</v>
      </c>
      <c r="C10" s="130" t="s">
        <v>957</v>
      </c>
      <c r="D10" s="131">
        <f>SUM(D11:D11)</f>
        <v>7</v>
      </c>
      <c r="E10" s="132"/>
      <c r="F10" s="132"/>
      <c r="G10" s="132"/>
      <c r="H10" s="134"/>
      <c r="I10" s="133"/>
      <c r="J10" s="132"/>
      <c r="K10" s="134">
        <f>J10-D10</f>
        <v>-7</v>
      </c>
      <c r="L10" s="133">
        <f>K10/D10</f>
        <v>-1</v>
      </c>
      <c r="M10" s="153"/>
    </row>
    <row r="11" s="101" customFormat="1" ht="13.5" spans="1:13">
      <c r="A11" s="135" t="s">
        <v>137</v>
      </c>
      <c r="B11" s="136">
        <v>2070799</v>
      </c>
      <c r="C11" s="137" t="s">
        <v>958</v>
      </c>
      <c r="D11" s="138">
        <v>7</v>
      </c>
      <c r="E11" s="138"/>
      <c r="F11" s="139"/>
      <c r="G11" s="139"/>
      <c r="H11" s="140"/>
      <c r="I11" s="141"/>
      <c r="J11" s="139"/>
      <c r="K11" s="140">
        <f>J11-D11</f>
        <v>-7</v>
      </c>
      <c r="L11" s="141">
        <f>K11/D11</f>
        <v>-1</v>
      </c>
      <c r="M11" s="154"/>
    </row>
    <row r="12" s="101" customFormat="1" ht="13.5" spans="1:13">
      <c r="A12" s="128" t="s">
        <v>135</v>
      </c>
      <c r="B12" s="129">
        <v>20709</v>
      </c>
      <c r="C12" s="130" t="s">
        <v>959</v>
      </c>
      <c r="D12" s="131"/>
      <c r="E12" s="132"/>
      <c r="F12" s="133"/>
      <c r="G12" s="132"/>
      <c r="H12" s="134"/>
      <c r="I12" s="133"/>
      <c r="J12" s="132">
        <f>J13+J14</f>
        <v>150</v>
      </c>
      <c r="K12" s="134">
        <f>J12-D12</f>
        <v>150</v>
      </c>
      <c r="L12" s="133"/>
      <c r="M12" s="153"/>
    </row>
    <row r="13" s="101" customFormat="1" ht="13.5" spans="1:13">
      <c r="A13" s="135" t="s">
        <v>137</v>
      </c>
      <c r="B13" s="136">
        <v>2070904</v>
      </c>
      <c r="C13" s="137" t="s">
        <v>960</v>
      </c>
      <c r="D13" s="138"/>
      <c r="E13" s="138"/>
      <c r="F13" s="141"/>
      <c r="G13" s="139"/>
      <c r="H13" s="140"/>
      <c r="I13" s="141"/>
      <c r="J13" s="139"/>
      <c r="K13" s="140"/>
      <c r="L13" s="141"/>
      <c r="M13" s="154"/>
    </row>
    <row r="14" s="101" customFormat="1" ht="13.5" spans="1:13">
      <c r="A14" s="135" t="s">
        <v>137</v>
      </c>
      <c r="B14" s="136">
        <v>2070999</v>
      </c>
      <c r="C14" s="137" t="s">
        <v>961</v>
      </c>
      <c r="D14" s="138"/>
      <c r="E14" s="138"/>
      <c r="F14" s="141"/>
      <c r="G14" s="139"/>
      <c r="H14" s="140"/>
      <c r="I14" s="141"/>
      <c r="J14" s="139">
        <v>150</v>
      </c>
      <c r="K14" s="140">
        <f>J14-D14</f>
        <v>150</v>
      </c>
      <c r="L14" s="141"/>
      <c r="M14" s="154"/>
    </row>
    <row r="15" s="101" customFormat="1" ht="13.5" spans="1:13">
      <c r="A15" s="128" t="s">
        <v>135</v>
      </c>
      <c r="B15" s="129">
        <v>20710</v>
      </c>
      <c r="C15" s="130" t="s">
        <v>962</v>
      </c>
      <c r="D15" s="131"/>
      <c r="E15" s="132"/>
      <c r="F15" s="133"/>
      <c r="G15" s="132"/>
      <c r="H15" s="134"/>
      <c r="I15" s="133"/>
      <c r="J15" s="132"/>
      <c r="K15" s="134"/>
      <c r="L15" s="133"/>
      <c r="M15" s="153"/>
    </row>
    <row r="16" s="101" customFormat="1" ht="13.5" spans="1:13">
      <c r="A16" s="135" t="s">
        <v>137</v>
      </c>
      <c r="B16" s="136">
        <v>2071099</v>
      </c>
      <c r="C16" s="137" t="s">
        <v>963</v>
      </c>
      <c r="D16" s="138"/>
      <c r="E16" s="138"/>
      <c r="F16" s="141"/>
      <c r="G16" s="139"/>
      <c r="H16" s="140"/>
      <c r="I16" s="141"/>
      <c r="J16" s="139"/>
      <c r="K16" s="140"/>
      <c r="L16" s="141"/>
      <c r="M16" s="154"/>
    </row>
    <row r="17" s="102" customFormat="1" ht="13.5" spans="1:13">
      <c r="A17" s="122" t="s">
        <v>133</v>
      </c>
      <c r="B17" s="123">
        <v>211</v>
      </c>
      <c r="C17" s="124" t="s">
        <v>964</v>
      </c>
      <c r="D17" s="125"/>
      <c r="E17" s="125"/>
      <c r="F17" s="126"/>
      <c r="G17" s="125"/>
      <c r="H17" s="127"/>
      <c r="I17" s="126"/>
      <c r="J17" s="125"/>
      <c r="K17" s="127"/>
      <c r="L17" s="126"/>
      <c r="M17" s="152"/>
    </row>
    <row r="18" s="101" customFormat="1" ht="13.5" spans="1:13">
      <c r="A18" s="128" t="s">
        <v>135</v>
      </c>
      <c r="B18" s="129">
        <v>21160</v>
      </c>
      <c r="C18" s="130" t="s">
        <v>965</v>
      </c>
      <c r="D18" s="131"/>
      <c r="E18" s="132"/>
      <c r="F18" s="133"/>
      <c r="G18" s="132"/>
      <c r="H18" s="134"/>
      <c r="I18" s="133"/>
      <c r="J18" s="132"/>
      <c r="K18" s="134"/>
      <c r="L18" s="133"/>
      <c r="M18" s="153"/>
    </row>
    <row r="19" s="101" customFormat="1" ht="13.5" spans="1:13">
      <c r="A19" s="128" t="s">
        <v>135</v>
      </c>
      <c r="B19" s="129">
        <v>21161</v>
      </c>
      <c r="C19" s="130" t="s">
        <v>966</v>
      </c>
      <c r="D19" s="131"/>
      <c r="E19" s="132"/>
      <c r="F19" s="133"/>
      <c r="G19" s="132"/>
      <c r="H19" s="134"/>
      <c r="I19" s="133"/>
      <c r="J19" s="132"/>
      <c r="K19" s="134"/>
      <c r="L19" s="133"/>
      <c r="M19" s="153"/>
    </row>
    <row r="20" s="102" customFormat="1" ht="13.5" spans="1:13">
      <c r="A20" s="122" t="s">
        <v>133</v>
      </c>
      <c r="B20" s="123">
        <v>212</v>
      </c>
      <c r="C20" s="124" t="s">
        <v>967</v>
      </c>
      <c r="D20" s="125">
        <f>SUM(D21,D26,D28,D29,D31,D33,D34,D36,D37,D38)</f>
        <v>8320</v>
      </c>
      <c r="E20" s="125">
        <f>SUM(E21,E26,E28,E29,E31,E33,E34,E36,E37,E38,E43)</f>
        <v>12013</v>
      </c>
      <c r="F20" s="142">
        <f>E20/D20</f>
        <v>1.44387019230769</v>
      </c>
      <c r="G20" s="125">
        <f>SUM(G21,G26,G28,G29,G31,G33,G34,G36,G37,G38)</f>
        <v>3470</v>
      </c>
      <c r="H20" s="127">
        <f>E20-G20</f>
        <v>8543</v>
      </c>
      <c r="I20" s="126">
        <f>H20/G20</f>
        <v>2.46195965417867</v>
      </c>
      <c r="J20" s="125">
        <f>SUM(J21,J26,J28,J29,J31,J33,J34,J36,J37,J38,J43)</f>
        <v>4636</v>
      </c>
      <c r="K20" s="127">
        <f>J20-D20</f>
        <v>-3684</v>
      </c>
      <c r="L20" s="126">
        <f>K20/D20</f>
        <v>-0.442788461538462</v>
      </c>
      <c r="M20" s="152"/>
    </row>
    <row r="21" s="101" customFormat="1" ht="13.5" spans="1:13">
      <c r="A21" s="128" t="s">
        <v>135</v>
      </c>
      <c r="B21" s="129">
        <v>21208</v>
      </c>
      <c r="C21" s="130" t="s">
        <v>968</v>
      </c>
      <c r="D21" s="131">
        <f>SUM(D24:D25)</f>
        <v>6434</v>
      </c>
      <c r="E21" s="132">
        <f>SUM(E22:E25)</f>
        <v>1036</v>
      </c>
      <c r="F21" s="143">
        <f>E21/D21</f>
        <v>0.161019583462854</v>
      </c>
      <c r="G21" s="132">
        <f>SUM(G22:G25)</f>
        <v>41</v>
      </c>
      <c r="H21" s="134">
        <f>E21-G21</f>
        <v>995</v>
      </c>
      <c r="I21" s="133">
        <f>H21/G21</f>
        <v>24.2682926829268</v>
      </c>
      <c r="J21" s="132">
        <f>SUM(J22:J25)</f>
        <v>125</v>
      </c>
      <c r="K21" s="134">
        <f>J21-D21</f>
        <v>-6309</v>
      </c>
      <c r="L21" s="133">
        <f>K21/D21</f>
        <v>-0.980571961454772</v>
      </c>
      <c r="M21" s="155"/>
    </row>
    <row r="22" s="101" customFormat="1" ht="13.5" spans="1:13">
      <c r="A22" s="135" t="s">
        <v>137</v>
      </c>
      <c r="B22" s="136">
        <v>2120803</v>
      </c>
      <c r="C22" s="137" t="s">
        <v>969</v>
      </c>
      <c r="D22" s="138"/>
      <c r="E22" s="138">
        <v>36</v>
      </c>
      <c r="F22" s="144"/>
      <c r="G22" s="139">
        <v>1</v>
      </c>
      <c r="H22" s="140">
        <f>E22-G22</f>
        <v>35</v>
      </c>
      <c r="I22" s="141">
        <f>H22/G22</f>
        <v>35</v>
      </c>
      <c r="J22" s="139">
        <v>121</v>
      </c>
      <c r="K22" s="140">
        <f>J22-D22</f>
        <v>121</v>
      </c>
      <c r="L22" s="141"/>
      <c r="M22" s="156"/>
    </row>
    <row r="23" s="101" customFormat="1" ht="13.5" spans="1:13">
      <c r="A23" s="135" t="s">
        <v>137</v>
      </c>
      <c r="B23" s="136">
        <v>2120804</v>
      </c>
      <c r="C23" s="137" t="s">
        <v>970</v>
      </c>
      <c r="D23" s="138"/>
      <c r="E23" s="138">
        <v>1000</v>
      </c>
      <c r="F23" s="144"/>
      <c r="G23" s="139">
        <v>39</v>
      </c>
      <c r="H23" s="140">
        <f>E23-G23</f>
        <v>961</v>
      </c>
      <c r="I23" s="141">
        <f>H23/G23</f>
        <v>24.6410256410256</v>
      </c>
      <c r="J23" s="139"/>
      <c r="K23" s="140"/>
      <c r="L23" s="141"/>
      <c r="M23" s="156"/>
    </row>
    <row r="24" s="101" customFormat="1" ht="13.5" spans="1:13">
      <c r="A24" s="135" t="s">
        <v>137</v>
      </c>
      <c r="B24" s="136">
        <v>2120816</v>
      </c>
      <c r="C24" s="137" t="s">
        <v>971</v>
      </c>
      <c r="D24" s="138"/>
      <c r="E24" s="138"/>
      <c r="F24" s="144"/>
      <c r="G24" s="139">
        <v>1</v>
      </c>
      <c r="H24" s="140">
        <f>E24-G24</f>
        <v>-1</v>
      </c>
      <c r="I24" s="141">
        <f>H24/G24</f>
        <v>-1</v>
      </c>
      <c r="J24" s="139"/>
      <c r="K24" s="140"/>
      <c r="L24" s="141"/>
      <c r="M24" s="154"/>
    </row>
    <row r="25" s="101" customFormat="1" ht="13.5" spans="1:13">
      <c r="A25" s="135" t="s">
        <v>137</v>
      </c>
      <c r="B25" s="136">
        <v>2120899</v>
      </c>
      <c r="C25" s="137" t="s">
        <v>972</v>
      </c>
      <c r="D25" s="138">
        <v>6434</v>
      </c>
      <c r="E25" s="138"/>
      <c r="F25" s="144">
        <f>E25/D25</f>
        <v>0</v>
      </c>
      <c r="G25" s="139"/>
      <c r="H25" s="140"/>
      <c r="I25" s="141"/>
      <c r="J25" s="139">
        <v>4</v>
      </c>
      <c r="K25" s="140">
        <f>J25-D25</f>
        <v>-6430</v>
      </c>
      <c r="L25" s="141">
        <f>K25/D25</f>
        <v>-0.999378302766553</v>
      </c>
      <c r="M25" s="154"/>
    </row>
    <row r="26" s="101" customFormat="1" ht="13.5" spans="1:13">
      <c r="A26" s="128" t="s">
        <v>135</v>
      </c>
      <c r="B26" s="129">
        <v>21210</v>
      </c>
      <c r="C26" s="130" t="s">
        <v>973</v>
      </c>
      <c r="D26" s="131"/>
      <c r="E26" s="132"/>
      <c r="F26" s="143"/>
      <c r="G26" s="132"/>
      <c r="H26" s="134"/>
      <c r="I26" s="133"/>
      <c r="J26" s="132"/>
      <c r="K26" s="134"/>
      <c r="L26" s="133"/>
      <c r="M26" s="153"/>
    </row>
    <row r="27" s="101" customFormat="1" ht="13.5" spans="1:13">
      <c r="A27" s="135" t="s">
        <v>137</v>
      </c>
      <c r="B27" s="136">
        <v>2121099</v>
      </c>
      <c r="C27" s="137" t="s">
        <v>974</v>
      </c>
      <c r="D27" s="138"/>
      <c r="E27" s="138"/>
      <c r="F27" s="144"/>
      <c r="G27" s="139"/>
      <c r="H27" s="140"/>
      <c r="I27" s="141"/>
      <c r="J27" s="139"/>
      <c r="K27" s="140"/>
      <c r="L27" s="141"/>
      <c r="M27" s="154"/>
    </row>
    <row r="28" s="101" customFormat="1" ht="13.5" spans="1:13">
      <c r="A28" s="128" t="s">
        <v>135</v>
      </c>
      <c r="B28" s="129">
        <v>21211</v>
      </c>
      <c r="C28" s="130" t="s">
        <v>975</v>
      </c>
      <c r="D28" s="131"/>
      <c r="E28" s="132"/>
      <c r="F28" s="143"/>
      <c r="G28" s="132"/>
      <c r="H28" s="134"/>
      <c r="I28" s="133"/>
      <c r="J28" s="132"/>
      <c r="K28" s="134"/>
      <c r="L28" s="133"/>
      <c r="M28" s="153"/>
    </row>
    <row r="29" s="101" customFormat="1" ht="13.5" spans="1:13">
      <c r="A29" s="128" t="s">
        <v>135</v>
      </c>
      <c r="B29" s="129">
        <v>21213</v>
      </c>
      <c r="C29" s="130" t="s">
        <v>976</v>
      </c>
      <c r="D29" s="131">
        <f>SUM(D30:D30)</f>
        <v>6</v>
      </c>
      <c r="E29" s="132"/>
      <c r="F29" s="143">
        <f>E29/D29</f>
        <v>0</v>
      </c>
      <c r="G29" s="132"/>
      <c r="H29" s="134"/>
      <c r="I29" s="133"/>
      <c r="J29" s="132">
        <f>J30</f>
        <v>6</v>
      </c>
      <c r="K29" s="134">
        <f>J29-D29</f>
        <v>0</v>
      </c>
      <c r="L29" s="133">
        <f>K29/D29</f>
        <v>0</v>
      </c>
      <c r="M29" s="153"/>
    </row>
    <row r="30" s="101" customFormat="1" ht="13.5" spans="1:13">
      <c r="A30" s="135" t="s">
        <v>137</v>
      </c>
      <c r="B30" s="136">
        <v>2121399</v>
      </c>
      <c r="C30" s="137" t="s">
        <v>977</v>
      </c>
      <c r="D30" s="138">
        <v>6</v>
      </c>
      <c r="E30" s="138"/>
      <c r="F30" s="144">
        <f>E30/D30</f>
        <v>0</v>
      </c>
      <c r="G30" s="139"/>
      <c r="H30" s="140"/>
      <c r="I30" s="141"/>
      <c r="J30" s="139">
        <v>6</v>
      </c>
      <c r="K30" s="140">
        <f>J30-D30</f>
        <v>0</v>
      </c>
      <c r="L30" s="141">
        <f>K30/D30</f>
        <v>0</v>
      </c>
      <c r="M30" s="154"/>
    </row>
    <row r="31" s="101" customFormat="1" ht="13.5" spans="1:13">
      <c r="A31" s="128" t="s">
        <v>135</v>
      </c>
      <c r="B31" s="129">
        <v>21214</v>
      </c>
      <c r="C31" s="130" t="s">
        <v>978</v>
      </c>
      <c r="D31" s="131"/>
      <c r="E31" s="132"/>
      <c r="F31" s="143"/>
      <c r="G31" s="132"/>
      <c r="H31" s="134"/>
      <c r="I31" s="133"/>
      <c r="J31" s="132"/>
      <c r="K31" s="134"/>
      <c r="L31" s="133"/>
      <c r="M31" s="157"/>
    </row>
    <row r="32" s="101" customFormat="1" ht="13.5" spans="1:13">
      <c r="A32" s="135" t="s">
        <v>137</v>
      </c>
      <c r="B32" s="136">
        <v>2121499</v>
      </c>
      <c r="C32" s="137" t="s">
        <v>979</v>
      </c>
      <c r="D32" s="138"/>
      <c r="E32" s="138"/>
      <c r="F32" s="144"/>
      <c r="G32" s="139"/>
      <c r="H32" s="140"/>
      <c r="I32" s="141"/>
      <c r="J32" s="139"/>
      <c r="K32" s="140"/>
      <c r="L32" s="141"/>
      <c r="M32" s="154"/>
    </row>
    <row r="33" s="101" customFormat="1" ht="13.5" spans="1:13">
      <c r="A33" s="128" t="s">
        <v>135</v>
      </c>
      <c r="B33" s="129">
        <v>21215</v>
      </c>
      <c r="C33" s="130" t="s">
        <v>980</v>
      </c>
      <c r="D33" s="131"/>
      <c r="E33" s="132"/>
      <c r="F33" s="143"/>
      <c r="G33" s="132"/>
      <c r="H33" s="134"/>
      <c r="I33" s="133"/>
      <c r="J33" s="132"/>
      <c r="K33" s="134"/>
      <c r="L33" s="133"/>
      <c r="M33" s="153"/>
    </row>
    <row r="34" s="101" customFormat="1" ht="13.5" spans="1:13">
      <c r="A34" s="128" t="s">
        <v>135</v>
      </c>
      <c r="B34" s="129">
        <v>21216</v>
      </c>
      <c r="C34" s="130" t="s">
        <v>981</v>
      </c>
      <c r="D34" s="131"/>
      <c r="E34" s="132"/>
      <c r="F34" s="143"/>
      <c r="G34" s="132"/>
      <c r="H34" s="134"/>
      <c r="I34" s="133"/>
      <c r="J34" s="132"/>
      <c r="K34" s="134"/>
      <c r="L34" s="133"/>
      <c r="M34" s="153"/>
    </row>
    <row r="35" s="101" customFormat="1" ht="13.5" spans="1:13">
      <c r="A35" s="135" t="s">
        <v>137</v>
      </c>
      <c r="B35" s="136">
        <v>2121699</v>
      </c>
      <c r="C35" s="137" t="s">
        <v>982</v>
      </c>
      <c r="D35" s="138"/>
      <c r="E35" s="138"/>
      <c r="F35" s="144"/>
      <c r="G35" s="139"/>
      <c r="H35" s="140"/>
      <c r="I35" s="141"/>
      <c r="J35" s="139"/>
      <c r="K35" s="140"/>
      <c r="L35" s="141"/>
      <c r="M35" s="154"/>
    </row>
    <row r="36" s="101" customFormat="1" ht="13.5" spans="1:13">
      <c r="A36" s="128" t="s">
        <v>135</v>
      </c>
      <c r="B36" s="129">
        <v>21217</v>
      </c>
      <c r="C36" s="130" t="s">
        <v>983</v>
      </c>
      <c r="D36" s="131"/>
      <c r="E36" s="132"/>
      <c r="F36" s="143"/>
      <c r="G36" s="132"/>
      <c r="H36" s="134"/>
      <c r="I36" s="133"/>
      <c r="J36" s="132"/>
      <c r="K36" s="134"/>
      <c r="L36" s="133"/>
      <c r="M36" s="153"/>
    </row>
    <row r="37" s="101" customFormat="1" ht="13.5" spans="1:13">
      <c r="A37" s="128" t="s">
        <v>135</v>
      </c>
      <c r="B37" s="129">
        <v>21218</v>
      </c>
      <c r="C37" s="130" t="s">
        <v>984</v>
      </c>
      <c r="D37" s="131"/>
      <c r="E37" s="132"/>
      <c r="F37" s="143"/>
      <c r="G37" s="132"/>
      <c r="H37" s="134"/>
      <c r="I37" s="133"/>
      <c r="J37" s="132"/>
      <c r="K37" s="134"/>
      <c r="L37" s="133"/>
      <c r="M37" s="153"/>
    </row>
    <row r="38" s="101" customFormat="1" ht="13.5" spans="1:13">
      <c r="A38" s="128" t="s">
        <v>135</v>
      </c>
      <c r="B38" s="129">
        <v>21219</v>
      </c>
      <c r="C38" s="130" t="s">
        <v>985</v>
      </c>
      <c r="D38" s="131">
        <f>SUM(D39:D42)</f>
        <v>1880</v>
      </c>
      <c r="E38" s="132">
        <f>SUM(E39:E42)</f>
        <v>7729</v>
      </c>
      <c r="F38" s="143">
        <f>E38/D38</f>
        <v>4.11117021276596</v>
      </c>
      <c r="G38" s="132">
        <f>SUM(G39:G42)</f>
        <v>3429</v>
      </c>
      <c r="H38" s="134">
        <f>E38-G38</f>
        <v>4300</v>
      </c>
      <c r="I38" s="133">
        <f>H38/G38</f>
        <v>1.25400991542724</v>
      </c>
      <c r="J38" s="132"/>
      <c r="K38" s="134">
        <f>J38-D38</f>
        <v>-1880</v>
      </c>
      <c r="L38" s="133">
        <f>K38/D38</f>
        <v>-1</v>
      </c>
      <c r="M38" s="153"/>
    </row>
    <row r="39" s="101" customFormat="1" ht="13.5" spans="1:13">
      <c r="A39" s="135" t="s">
        <v>137</v>
      </c>
      <c r="B39" s="136">
        <v>2121903</v>
      </c>
      <c r="C39" s="137" t="s">
        <v>986</v>
      </c>
      <c r="D39" s="138">
        <v>1880</v>
      </c>
      <c r="E39" s="138">
        <v>3439</v>
      </c>
      <c r="F39" s="144">
        <f>E39/D39</f>
        <v>1.82925531914894</v>
      </c>
      <c r="G39" s="139">
        <v>3429</v>
      </c>
      <c r="H39" s="140">
        <f>E39-G39</f>
        <v>10</v>
      </c>
      <c r="I39" s="141">
        <f>H39/G39</f>
        <v>0.00291630212890055</v>
      </c>
      <c r="J39" s="139"/>
      <c r="K39" s="140">
        <f>J39-D39</f>
        <v>-1880</v>
      </c>
      <c r="L39" s="141">
        <f>K39/D39</f>
        <v>-1</v>
      </c>
      <c r="M39" s="154"/>
    </row>
    <row r="40" s="101" customFormat="1" ht="13.5" spans="1:13">
      <c r="A40" s="135" t="s">
        <v>137</v>
      </c>
      <c r="B40" s="136">
        <v>2121904</v>
      </c>
      <c r="C40" s="137" t="s">
        <v>987</v>
      </c>
      <c r="D40" s="138"/>
      <c r="E40" s="138"/>
      <c r="F40" s="144"/>
      <c r="G40" s="139"/>
      <c r="H40" s="140"/>
      <c r="I40" s="141"/>
      <c r="J40" s="139"/>
      <c r="K40" s="140"/>
      <c r="L40" s="141"/>
      <c r="M40" s="154"/>
    </row>
    <row r="41" s="101" customFormat="1" ht="13.5" spans="1:13">
      <c r="A41" s="135" t="s">
        <v>137</v>
      </c>
      <c r="B41" s="136">
        <v>2121906</v>
      </c>
      <c r="C41" s="137" t="s">
        <v>988</v>
      </c>
      <c r="D41" s="138"/>
      <c r="E41" s="138">
        <v>4290</v>
      </c>
      <c r="F41" s="144"/>
      <c r="G41" s="139"/>
      <c r="H41" s="140"/>
      <c r="I41" s="141"/>
      <c r="J41" s="139"/>
      <c r="K41" s="140"/>
      <c r="L41" s="141"/>
      <c r="M41" s="154"/>
    </row>
    <row r="42" s="101" customFormat="1" ht="13.5" spans="1:13">
      <c r="A42" s="135" t="s">
        <v>137</v>
      </c>
      <c r="B42" s="136">
        <v>2121999</v>
      </c>
      <c r="C42" s="137" t="s">
        <v>989</v>
      </c>
      <c r="D42" s="138"/>
      <c r="E42" s="138"/>
      <c r="F42" s="144"/>
      <c r="G42" s="139"/>
      <c r="H42" s="140"/>
      <c r="I42" s="141"/>
      <c r="J42" s="139"/>
      <c r="K42" s="140"/>
      <c r="L42" s="141"/>
      <c r="M42" s="154"/>
    </row>
    <row r="43" s="103" customFormat="1" ht="13.5" spans="1:13">
      <c r="A43" s="145" t="s">
        <v>135</v>
      </c>
      <c r="B43" s="146">
        <v>21298</v>
      </c>
      <c r="C43" s="147" t="s">
        <v>990</v>
      </c>
      <c r="D43" s="132"/>
      <c r="E43" s="132">
        <f>E44</f>
        <v>3248</v>
      </c>
      <c r="F43" s="143"/>
      <c r="G43" s="132"/>
      <c r="H43" s="134"/>
      <c r="I43" s="133"/>
      <c r="J43" s="132">
        <f>J44</f>
        <v>4505</v>
      </c>
      <c r="K43" s="134">
        <f>J43-D43</f>
        <v>4505</v>
      </c>
      <c r="L43" s="133"/>
      <c r="M43" s="158"/>
    </row>
    <row r="44" s="101" customFormat="1" ht="13.5" spans="1:13">
      <c r="A44" s="135" t="s">
        <v>137</v>
      </c>
      <c r="B44" s="136">
        <v>2129801</v>
      </c>
      <c r="C44" s="137" t="s">
        <v>545</v>
      </c>
      <c r="D44" s="138"/>
      <c r="E44" s="138">
        <v>3248</v>
      </c>
      <c r="F44" s="144"/>
      <c r="G44" s="139"/>
      <c r="H44" s="140"/>
      <c r="I44" s="141"/>
      <c r="J44" s="139">
        <v>4505</v>
      </c>
      <c r="K44" s="140">
        <f>J44-D44</f>
        <v>4505</v>
      </c>
      <c r="L44" s="141"/>
      <c r="M44" s="154"/>
    </row>
    <row r="45" s="102" customFormat="1" ht="13.5" spans="1:13">
      <c r="A45" s="122" t="s">
        <v>133</v>
      </c>
      <c r="B45" s="123">
        <v>213</v>
      </c>
      <c r="C45" s="124" t="s">
        <v>991</v>
      </c>
      <c r="D45" s="125">
        <f>SUM(D46,D47,D48,D49,D50,D51,D54,D56)</f>
        <v>5</v>
      </c>
      <c r="E45" s="125">
        <f>SUM(E46,E47,E48,E49,E50,E51,E54,E56)</f>
        <v>0</v>
      </c>
      <c r="F45" s="142">
        <f>E45/D45</f>
        <v>0</v>
      </c>
      <c r="G45" s="125">
        <f>G51+G54+G56</f>
        <v>20</v>
      </c>
      <c r="H45" s="127">
        <f>E45-G45</f>
        <v>-20</v>
      </c>
      <c r="I45" s="126">
        <f>H45/G45</f>
        <v>-1</v>
      </c>
      <c r="J45" s="125">
        <f>SUM(J46,J47,J48,J49,J50,J51,J54,J56)</f>
        <v>54</v>
      </c>
      <c r="K45" s="127">
        <f>J45-D45</f>
        <v>49</v>
      </c>
      <c r="L45" s="126">
        <f>K45/D45</f>
        <v>9.8</v>
      </c>
      <c r="M45" s="152"/>
    </row>
    <row r="46" s="101" customFormat="1" ht="13.5" spans="1:13">
      <c r="A46" s="128" t="s">
        <v>135</v>
      </c>
      <c r="B46" s="129">
        <v>21366</v>
      </c>
      <c r="C46" s="130" t="s">
        <v>992</v>
      </c>
      <c r="D46" s="131"/>
      <c r="E46" s="132"/>
      <c r="F46" s="143"/>
      <c r="G46" s="132"/>
      <c r="H46" s="134"/>
      <c r="I46" s="133"/>
      <c r="J46" s="132"/>
      <c r="K46" s="134"/>
      <c r="L46" s="133"/>
      <c r="M46" s="153"/>
    </row>
    <row r="47" s="101" customFormat="1" ht="13.5" spans="1:13">
      <c r="A47" s="128" t="s">
        <v>135</v>
      </c>
      <c r="B47" s="129">
        <v>21367</v>
      </c>
      <c r="C47" s="130" t="s">
        <v>993</v>
      </c>
      <c r="D47" s="131"/>
      <c r="E47" s="132"/>
      <c r="F47" s="143"/>
      <c r="G47" s="132"/>
      <c r="H47" s="134"/>
      <c r="I47" s="133"/>
      <c r="J47" s="132"/>
      <c r="K47" s="134"/>
      <c r="L47" s="133"/>
      <c r="M47" s="153"/>
    </row>
    <row r="48" s="101" customFormat="1" ht="13.5" spans="1:13">
      <c r="A48" s="128" t="s">
        <v>135</v>
      </c>
      <c r="B48" s="129">
        <v>21369</v>
      </c>
      <c r="C48" s="130" t="s">
        <v>994</v>
      </c>
      <c r="D48" s="131"/>
      <c r="E48" s="132"/>
      <c r="F48" s="143"/>
      <c r="G48" s="132"/>
      <c r="H48" s="134"/>
      <c r="I48" s="133"/>
      <c r="J48" s="132"/>
      <c r="K48" s="134"/>
      <c r="L48" s="133"/>
      <c r="M48" s="153"/>
    </row>
    <row r="49" s="101" customFormat="1" ht="13.5" spans="1:13">
      <c r="A49" s="128" t="s">
        <v>135</v>
      </c>
      <c r="B49" s="129">
        <v>21370</v>
      </c>
      <c r="C49" s="130" t="s">
        <v>995</v>
      </c>
      <c r="D49" s="131"/>
      <c r="E49" s="132"/>
      <c r="F49" s="143"/>
      <c r="G49" s="132"/>
      <c r="H49" s="134"/>
      <c r="I49" s="133"/>
      <c r="J49" s="132"/>
      <c r="K49" s="134"/>
      <c r="L49" s="133"/>
      <c r="M49" s="153"/>
    </row>
    <row r="50" s="101" customFormat="1" ht="13.5" spans="1:13">
      <c r="A50" s="128" t="s">
        <v>135</v>
      </c>
      <c r="B50" s="129">
        <v>21371</v>
      </c>
      <c r="C50" s="130" t="s">
        <v>996</v>
      </c>
      <c r="D50" s="131"/>
      <c r="E50" s="132"/>
      <c r="F50" s="143"/>
      <c r="G50" s="132"/>
      <c r="H50" s="134"/>
      <c r="I50" s="133"/>
      <c r="J50" s="132"/>
      <c r="K50" s="134"/>
      <c r="L50" s="133"/>
      <c r="M50" s="153"/>
    </row>
    <row r="51" s="101" customFormat="1" ht="13.5" spans="1:13">
      <c r="A51" s="128" t="s">
        <v>135</v>
      </c>
      <c r="B51" s="129">
        <v>21372</v>
      </c>
      <c r="C51" s="130" t="s">
        <v>997</v>
      </c>
      <c r="D51" s="131">
        <f>SUM(D52:D52)</f>
        <v>2</v>
      </c>
      <c r="E51" s="132"/>
      <c r="F51" s="143">
        <f>E51/D51</f>
        <v>0</v>
      </c>
      <c r="G51" s="148"/>
      <c r="H51" s="134"/>
      <c r="I51" s="133"/>
      <c r="J51" s="132">
        <f>J52+J53</f>
        <v>5</v>
      </c>
      <c r="K51" s="134">
        <f>J51-D51</f>
        <v>3</v>
      </c>
      <c r="L51" s="133">
        <f>K51/D51</f>
        <v>1.5</v>
      </c>
      <c r="M51" s="153"/>
    </row>
    <row r="52" s="101" customFormat="1" ht="13.5" spans="1:13">
      <c r="A52" s="135" t="s">
        <v>137</v>
      </c>
      <c r="B52" s="136">
        <v>2137202</v>
      </c>
      <c r="C52" s="137" t="s">
        <v>998</v>
      </c>
      <c r="D52" s="138">
        <v>2</v>
      </c>
      <c r="E52" s="138"/>
      <c r="F52" s="144">
        <f>E52/D52</f>
        <v>0</v>
      </c>
      <c r="G52" s="139"/>
      <c r="H52" s="140"/>
      <c r="I52" s="141"/>
      <c r="J52" s="139">
        <v>2</v>
      </c>
      <c r="K52" s="140">
        <f>J52-D52</f>
        <v>0</v>
      </c>
      <c r="L52" s="141">
        <f>K52/D52</f>
        <v>0</v>
      </c>
      <c r="M52" s="154"/>
    </row>
    <row r="53" s="101" customFormat="1" ht="13.5" spans="1:13">
      <c r="A53" s="135" t="s">
        <v>137</v>
      </c>
      <c r="B53" s="136">
        <v>2137299</v>
      </c>
      <c r="C53" s="137" t="s">
        <v>999</v>
      </c>
      <c r="D53" s="138"/>
      <c r="E53" s="138"/>
      <c r="F53" s="144"/>
      <c r="G53" s="139"/>
      <c r="H53" s="140"/>
      <c r="I53" s="141"/>
      <c r="J53" s="139">
        <v>3</v>
      </c>
      <c r="K53" s="140">
        <f>J53-D53</f>
        <v>3</v>
      </c>
      <c r="L53" s="141"/>
      <c r="M53" s="154"/>
    </row>
    <row r="54" s="101" customFormat="1" ht="13.5" spans="1:13">
      <c r="A54" s="128" t="s">
        <v>135</v>
      </c>
      <c r="B54" s="129">
        <v>21373</v>
      </c>
      <c r="C54" s="130" t="s">
        <v>1000</v>
      </c>
      <c r="D54" s="131">
        <f>SUM(D55:D55)</f>
        <v>3</v>
      </c>
      <c r="E54" s="132">
        <f>SUM(E55:E55)</f>
        <v>0</v>
      </c>
      <c r="F54" s="143">
        <f>E54/D54</f>
        <v>0</v>
      </c>
      <c r="G54" s="148">
        <f>G55</f>
        <v>20</v>
      </c>
      <c r="H54" s="134">
        <f>E54-G54</f>
        <v>-20</v>
      </c>
      <c r="I54" s="133">
        <f>H54/G54</f>
        <v>-1</v>
      </c>
      <c r="J54" s="132">
        <f>SUM(J55:J55)</f>
        <v>49</v>
      </c>
      <c r="K54" s="134">
        <f>J54-D54</f>
        <v>46</v>
      </c>
      <c r="L54" s="133">
        <f>K54/D54</f>
        <v>15.3333333333333</v>
      </c>
      <c r="M54" s="153"/>
    </row>
    <row r="55" s="101" customFormat="1" ht="13.5" spans="1:13">
      <c r="A55" s="135" t="s">
        <v>137</v>
      </c>
      <c r="B55" s="136">
        <v>2137302</v>
      </c>
      <c r="C55" s="137" t="s">
        <v>998</v>
      </c>
      <c r="D55" s="138">
        <v>3</v>
      </c>
      <c r="E55" s="138"/>
      <c r="F55" s="144">
        <f>E55/D55</f>
        <v>0</v>
      </c>
      <c r="G55" s="139">
        <v>20</v>
      </c>
      <c r="H55" s="140">
        <f>E55-G55</f>
        <v>-20</v>
      </c>
      <c r="I55" s="141">
        <f>H55/G55</f>
        <v>-1</v>
      </c>
      <c r="J55" s="139">
        <v>49</v>
      </c>
      <c r="K55" s="140">
        <f>J55-D55</f>
        <v>46</v>
      </c>
      <c r="L55" s="141">
        <f>K55/D55</f>
        <v>15.3333333333333</v>
      </c>
      <c r="M55" s="154"/>
    </row>
    <row r="56" s="101" customFormat="1" ht="13.5" spans="1:13">
      <c r="A56" s="128" t="s">
        <v>135</v>
      </c>
      <c r="B56" s="129">
        <v>21374</v>
      </c>
      <c r="C56" s="130" t="s">
        <v>1001</v>
      </c>
      <c r="D56" s="131"/>
      <c r="E56" s="132"/>
      <c r="F56" s="143"/>
      <c r="G56" s="132"/>
      <c r="H56" s="134"/>
      <c r="I56" s="133"/>
      <c r="J56" s="132"/>
      <c r="K56" s="134"/>
      <c r="L56" s="133"/>
      <c r="M56" s="153"/>
    </row>
    <row r="57" s="102" customFormat="1" ht="13.5" spans="1:13">
      <c r="A57" s="122" t="s">
        <v>133</v>
      </c>
      <c r="B57" s="123">
        <v>214</v>
      </c>
      <c r="C57" s="124" t="s">
        <v>1002</v>
      </c>
      <c r="D57" s="125"/>
      <c r="E57" s="125"/>
      <c r="F57" s="142"/>
      <c r="G57" s="125"/>
      <c r="H57" s="127"/>
      <c r="I57" s="126"/>
      <c r="J57" s="125"/>
      <c r="K57" s="127"/>
      <c r="L57" s="126"/>
      <c r="M57" s="152"/>
    </row>
    <row r="58" s="101" customFormat="1" ht="13.5" spans="1:13">
      <c r="A58" s="128" t="s">
        <v>135</v>
      </c>
      <c r="B58" s="129">
        <v>21460</v>
      </c>
      <c r="C58" s="130" t="s">
        <v>1003</v>
      </c>
      <c r="D58" s="131"/>
      <c r="E58" s="132"/>
      <c r="F58" s="143"/>
      <c r="G58" s="148"/>
      <c r="H58" s="134"/>
      <c r="I58" s="133"/>
      <c r="J58" s="132"/>
      <c r="K58" s="134"/>
      <c r="L58" s="133"/>
      <c r="M58" s="153"/>
    </row>
    <row r="59" s="101" customFormat="1" ht="13.5" spans="1:13">
      <c r="A59" s="128" t="s">
        <v>135</v>
      </c>
      <c r="B59" s="129">
        <v>21462</v>
      </c>
      <c r="C59" s="130" t="s">
        <v>1004</v>
      </c>
      <c r="D59" s="131"/>
      <c r="E59" s="132"/>
      <c r="F59" s="143"/>
      <c r="G59" s="148"/>
      <c r="H59" s="134"/>
      <c r="I59" s="133"/>
      <c r="J59" s="132"/>
      <c r="K59" s="134"/>
      <c r="L59" s="133"/>
      <c r="M59" s="153"/>
    </row>
    <row r="60" s="101" customFormat="1" ht="13.5" spans="1:13">
      <c r="A60" s="128" t="s">
        <v>135</v>
      </c>
      <c r="B60" s="129">
        <v>21463</v>
      </c>
      <c r="C60" s="130" t="s">
        <v>1005</v>
      </c>
      <c r="D60" s="131"/>
      <c r="E60" s="132"/>
      <c r="F60" s="143"/>
      <c r="G60" s="148"/>
      <c r="H60" s="134"/>
      <c r="I60" s="133"/>
      <c r="J60" s="132"/>
      <c r="K60" s="134"/>
      <c r="L60" s="133"/>
      <c r="M60" s="153"/>
    </row>
    <row r="61" s="101" customFormat="1" ht="13.5" spans="1:13">
      <c r="A61" s="128" t="s">
        <v>135</v>
      </c>
      <c r="B61" s="129">
        <v>21464</v>
      </c>
      <c r="C61" s="130" t="s">
        <v>1006</v>
      </c>
      <c r="D61" s="131"/>
      <c r="E61" s="132"/>
      <c r="F61" s="143"/>
      <c r="G61" s="148"/>
      <c r="H61" s="134"/>
      <c r="I61" s="133"/>
      <c r="J61" s="132"/>
      <c r="K61" s="134"/>
      <c r="L61" s="133"/>
      <c r="M61" s="153"/>
    </row>
    <row r="62" s="101" customFormat="1" ht="13.5" spans="1:13">
      <c r="A62" s="128" t="s">
        <v>135</v>
      </c>
      <c r="B62" s="129">
        <v>21468</v>
      </c>
      <c r="C62" s="130" t="s">
        <v>1007</v>
      </c>
      <c r="D62" s="131"/>
      <c r="E62" s="132"/>
      <c r="F62" s="143"/>
      <c r="G62" s="148"/>
      <c r="H62" s="134"/>
      <c r="I62" s="133"/>
      <c r="J62" s="132"/>
      <c r="K62" s="134"/>
      <c r="L62" s="133"/>
      <c r="M62" s="153"/>
    </row>
    <row r="63" s="101" customFormat="1" ht="13.5" spans="1:13">
      <c r="A63" s="128" t="s">
        <v>135</v>
      </c>
      <c r="B63" s="129">
        <v>21469</v>
      </c>
      <c r="C63" s="130" t="s">
        <v>1008</v>
      </c>
      <c r="D63" s="131"/>
      <c r="E63" s="132"/>
      <c r="F63" s="143"/>
      <c r="G63" s="148"/>
      <c r="H63" s="134"/>
      <c r="I63" s="133"/>
      <c r="J63" s="132"/>
      <c r="K63" s="134"/>
      <c r="L63" s="133"/>
      <c r="M63" s="153"/>
    </row>
    <row r="64" s="101" customFormat="1" ht="27" spans="1:13">
      <c r="A64" s="128" t="s">
        <v>135</v>
      </c>
      <c r="B64" s="129">
        <v>21470</v>
      </c>
      <c r="C64" s="130" t="s">
        <v>1009</v>
      </c>
      <c r="D64" s="131"/>
      <c r="E64" s="132"/>
      <c r="F64" s="143"/>
      <c r="G64" s="148"/>
      <c r="H64" s="134"/>
      <c r="I64" s="133"/>
      <c r="J64" s="132"/>
      <c r="K64" s="134"/>
      <c r="L64" s="133"/>
      <c r="M64" s="153"/>
    </row>
    <row r="65" s="101" customFormat="1" ht="13.5" spans="1:13">
      <c r="A65" s="128" t="s">
        <v>135</v>
      </c>
      <c r="B65" s="129">
        <v>21471</v>
      </c>
      <c r="C65" s="130" t="s">
        <v>1010</v>
      </c>
      <c r="D65" s="131"/>
      <c r="E65" s="132"/>
      <c r="F65" s="143"/>
      <c r="G65" s="148"/>
      <c r="H65" s="134"/>
      <c r="I65" s="133"/>
      <c r="J65" s="132"/>
      <c r="K65" s="134"/>
      <c r="L65" s="133"/>
      <c r="M65" s="153"/>
    </row>
    <row r="66" s="101" customFormat="1" ht="13.5" spans="1:13">
      <c r="A66" s="128" t="s">
        <v>135</v>
      </c>
      <c r="B66" s="129">
        <v>21473</v>
      </c>
      <c r="C66" s="130" t="s">
        <v>1011</v>
      </c>
      <c r="D66" s="131"/>
      <c r="E66" s="132"/>
      <c r="F66" s="143"/>
      <c r="G66" s="148"/>
      <c r="H66" s="134"/>
      <c r="I66" s="133"/>
      <c r="J66" s="132"/>
      <c r="K66" s="134"/>
      <c r="L66" s="133"/>
      <c r="M66" s="153"/>
    </row>
    <row r="67" s="102" customFormat="1" ht="13.5" spans="1:13">
      <c r="A67" s="122" t="s">
        <v>133</v>
      </c>
      <c r="B67" s="123">
        <v>215</v>
      </c>
      <c r="C67" s="124" t="s">
        <v>1012</v>
      </c>
      <c r="D67" s="125">
        <f>D68</f>
        <v>46</v>
      </c>
      <c r="E67" s="125"/>
      <c r="F67" s="142">
        <f>E67/D67</f>
        <v>0</v>
      </c>
      <c r="G67" s="125">
        <v>5</v>
      </c>
      <c r="H67" s="127">
        <f>E67-G67</f>
        <v>-5</v>
      </c>
      <c r="I67" s="126">
        <f>H67/G67</f>
        <v>-1</v>
      </c>
      <c r="J67" s="125">
        <f>J68</f>
        <v>1</v>
      </c>
      <c r="K67" s="127">
        <f>J67-D67</f>
        <v>-45</v>
      </c>
      <c r="L67" s="126">
        <f>K67/D67</f>
        <v>-0.978260869565217</v>
      </c>
      <c r="M67" s="152"/>
    </row>
    <row r="68" s="101" customFormat="1" ht="13.5" spans="1:13">
      <c r="A68" s="128" t="s">
        <v>135</v>
      </c>
      <c r="B68" s="129">
        <v>21598</v>
      </c>
      <c r="C68" s="130" t="s">
        <v>1013</v>
      </c>
      <c r="D68" s="131">
        <v>46</v>
      </c>
      <c r="E68" s="132"/>
      <c r="F68" s="143">
        <f>E68/D68</f>
        <v>0</v>
      </c>
      <c r="G68" s="132">
        <v>5</v>
      </c>
      <c r="H68" s="134">
        <f>E68-G68</f>
        <v>-5</v>
      </c>
      <c r="I68" s="133">
        <f>H68/G68</f>
        <v>-1</v>
      </c>
      <c r="J68" s="132">
        <v>1</v>
      </c>
      <c r="K68" s="134">
        <f>J68-D68</f>
        <v>-45</v>
      </c>
      <c r="L68" s="133">
        <f>K68/D68</f>
        <v>-0.978260869565217</v>
      </c>
      <c r="M68" s="153"/>
    </row>
    <row r="69" s="102" customFormat="1" ht="13.5" spans="1:13">
      <c r="A69" s="122" t="s">
        <v>133</v>
      </c>
      <c r="B69" s="123">
        <v>217</v>
      </c>
      <c r="C69" s="124" t="s">
        <v>1014</v>
      </c>
      <c r="D69" s="125"/>
      <c r="E69" s="125"/>
      <c r="F69" s="142"/>
      <c r="G69" s="125"/>
      <c r="H69" s="127"/>
      <c r="I69" s="126"/>
      <c r="J69" s="125"/>
      <c r="K69" s="127"/>
      <c r="L69" s="126"/>
      <c r="M69" s="152"/>
    </row>
    <row r="70" s="101" customFormat="1" ht="13.5" spans="1:13">
      <c r="A70" s="128" t="s">
        <v>135</v>
      </c>
      <c r="B70" s="129">
        <v>21704</v>
      </c>
      <c r="C70" s="130" t="s">
        <v>672</v>
      </c>
      <c r="D70" s="131"/>
      <c r="E70" s="132"/>
      <c r="F70" s="143"/>
      <c r="G70" s="148"/>
      <c r="H70" s="134"/>
      <c r="I70" s="133"/>
      <c r="J70" s="132"/>
      <c r="K70" s="134"/>
      <c r="L70" s="133"/>
      <c r="M70" s="153"/>
    </row>
    <row r="71" s="102" customFormat="1" ht="13.5" spans="1:13">
      <c r="A71" s="122" t="s">
        <v>133</v>
      </c>
      <c r="B71" s="123">
        <v>229</v>
      </c>
      <c r="C71" s="124" t="s">
        <v>1015</v>
      </c>
      <c r="D71" s="125">
        <f>SUM(D72,D76,D79)</f>
        <v>3490</v>
      </c>
      <c r="E71" s="125">
        <f>SUM(E72,E76,E79)</f>
        <v>12302</v>
      </c>
      <c r="F71" s="142">
        <f>E71/D71</f>
        <v>3.52492836676218</v>
      </c>
      <c r="G71" s="125">
        <f>SUM(G72,G76,G79)</f>
        <v>14884</v>
      </c>
      <c r="H71" s="127">
        <f>E71-G71</f>
        <v>-2582</v>
      </c>
      <c r="I71" s="126">
        <f>H71/G71</f>
        <v>-0.173474872346144</v>
      </c>
      <c r="J71" s="125">
        <f>SUM(J72,J76,J79)</f>
        <v>1961</v>
      </c>
      <c r="K71" s="127">
        <f>J71-D71</f>
        <v>-1529</v>
      </c>
      <c r="L71" s="126">
        <f>K71/D71</f>
        <v>-0.43810888252149</v>
      </c>
      <c r="M71" s="152"/>
    </row>
    <row r="72" s="101" customFormat="1" ht="13.5" spans="1:13">
      <c r="A72" s="128" t="s">
        <v>135</v>
      </c>
      <c r="B72" s="129">
        <v>22904</v>
      </c>
      <c r="C72" s="130" t="s">
        <v>1016</v>
      </c>
      <c r="D72" s="131">
        <f>SUM(D73:D74)</f>
        <v>2367</v>
      </c>
      <c r="E72" s="132">
        <f>SUM(E73:E74)</f>
        <v>12100</v>
      </c>
      <c r="F72" s="143">
        <f>E72/D72</f>
        <v>5.1119560625264</v>
      </c>
      <c r="G72" s="134">
        <f>SUM(G73:G75)</f>
        <v>14700</v>
      </c>
      <c r="H72" s="134">
        <f>E72-G72</f>
        <v>-2600</v>
      </c>
      <c r="I72" s="133">
        <f>H72/G72</f>
        <v>-0.17687074829932</v>
      </c>
      <c r="J72" s="132">
        <f>SUM(J73:J74)</f>
        <v>1700</v>
      </c>
      <c r="K72" s="134">
        <f>J72-D72</f>
        <v>-667</v>
      </c>
      <c r="L72" s="133">
        <f>K72/D72</f>
        <v>-0.281791297000422</v>
      </c>
      <c r="M72" s="153"/>
    </row>
    <row r="73" s="101" customFormat="1" ht="13.5" spans="1:13">
      <c r="A73" s="135" t="s">
        <v>137</v>
      </c>
      <c r="B73" s="136">
        <v>2290401</v>
      </c>
      <c r="C73" s="137" t="s">
        <v>1017</v>
      </c>
      <c r="D73" s="138">
        <v>67</v>
      </c>
      <c r="E73" s="138"/>
      <c r="F73" s="144">
        <f>E73/D73</f>
        <v>0</v>
      </c>
      <c r="G73" s="139"/>
      <c r="H73" s="140"/>
      <c r="I73" s="141"/>
      <c r="J73" s="139"/>
      <c r="K73" s="140">
        <f>J73-D73</f>
        <v>-67</v>
      </c>
      <c r="L73" s="141">
        <f>K73/D73</f>
        <v>-1</v>
      </c>
      <c r="M73" s="154"/>
    </row>
    <row r="74" s="101" customFormat="1" ht="13.5" spans="1:13">
      <c r="A74" s="135" t="s">
        <v>137</v>
      </c>
      <c r="B74" s="136">
        <v>2290402</v>
      </c>
      <c r="C74" s="137" t="s">
        <v>1018</v>
      </c>
      <c r="D74" s="138">
        <v>2300</v>
      </c>
      <c r="E74" s="138">
        <v>12100</v>
      </c>
      <c r="F74" s="144">
        <f>E74/D74</f>
        <v>5.26086956521739</v>
      </c>
      <c r="G74" s="139">
        <v>14700</v>
      </c>
      <c r="H74" s="140">
        <f>E74-G74</f>
        <v>-2600</v>
      </c>
      <c r="I74" s="141">
        <f>H74/G74</f>
        <v>-0.17687074829932</v>
      </c>
      <c r="J74" s="139">
        <v>1700</v>
      </c>
      <c r="K74" s="140">
        <f>J74-D74</f>
        <v>-600</v>
      </c>
      <c r="L74" s="141">
        <f>K74/D74</f>
        <v>-0.260869565217391</v>
      </c>
      <c r="M74" s="154"/>
    </row>
    <row r="75" s="101" customFormat="1" ht="13.5" spans="1:13">
      <c r="A75" s="135" t="s">
        <v>137</v>
      </c>
      <c r="B75" s="136">
        <v>2290403</v>
      </c>
      <c r="C75" s="137" t="s">
        <v>1019</v>
      </c>
      <c r="D75" s="138"/>
      <c r="E75" s="138"/>
      <c r="F75" s="144"/>
      <c r="G75" s="139"/>
      <c r="H75" s="140"/>
      <c r="I75" s="141"/>
      <c r="J75" s="139"/>
      <c r="K75" s="140"/>
      <c r="L75" s="141"/>
      <c r="M75" s="154"/>
    </row>
    <row r="76" s="101" customFormat="1" ht="13.5" spans="1:13">
      <c r="A76" s="128" t="s">
        <v>135</v>
      </c>
      <c r="B76" s="129">
        <v>22908</v>
      </c>
      <c r="C76" s="130" t="s">
        <v>1020</v>
      </c>
      <c r="D76" s="131"/>
      <c r="E76" s="132"/>
      <c r="F76" s="143"/>
      <c r="G76" s="132"/>
      <c r="H76" s="134"/>
      <c r="I76" s="133"/>
      <c r="J76" s="132"/>
      <c r="K76" s="134"/>
      <c r="L76" s="133"/>
      <c r="M76" s="153"/>
    </row>
    <row r="77" s="101" customFormat="1" ht="13.5" spans="1:13">
      <c r="A77" s="135" t="s">
        <v>137</v>
      </c>
      <c r="B77" s="136">
        <v>2290899</v>
      </c>
      <c r="C77" s="137" t="s">
        <v>1021</v>
      </c>
      <c r="D77" s="138"/>
      <c r="E77" s="138"/>
      <c r="F77" s="144"/>
      <c r="G77" s="139"/>
      <c r="H77" s="140"/>
      <c r="I77" s="141"/>
      <c r="J77" s="139"/>
      <c r="K77" s="140"/>
      <c r="L77" s="141"/>
      <c r="M77" s="154"/>
    </row>
    <row r="78" s="101" customFormat="1" ht="13.5" spans="1:13">
      <c r="A78" s="128" t="s">
        <v>135</v>
      </c>
      <c r="B78" s="129">
        <v>22909</v>
      </c>
      <c r="C78" s="130" t="s">
        <v>1022</v>
      </c>
      <c r="D78" s="131"/>
      <c r="E78" s="132"/>
      <c r="F78" s="143"/>
      <c r="G78" s="148"/>
      <c r="H78" s="134"/>
      <c r="I78" s="133"/>
      <c r="J78" s="132"/>
      <c r="K78" s="134"/>
      <c r="L78" s="133"/>
      <c r="M78" s="153"/>
    </row>
    <row r="79" s="101" customFormat="1" ht="13.5" spans="1:13">
      <c r="A79" s="128" t="s">
        <v>135</v>
      </c>
      <c r="B79" s="129">
        <v>22960</v>
      </c>
      <c r="C79" s="130" t="s">
        <v>1023</v>
      </c>
      <c r="D79" s="131">
        <f>SUM(D80:D90)</f>
        <v>1123</v>
      </c>
      <c r="E79" s="132">
        <f>SUM(E80:E90)</f>
        <v>202</v>
      </c>
      <c r="F79" s="143">
        <f>E79/D79</f>
        <v>0.179875333926981</v>
      </c>
      <c r="G79" s="134">
        <f>SUM(G81:G90)</f>
        <v>184</v>
      </c>
      <c r="H79" s="134">
        <f>E79-G79</f>
        <v>18</v>
      </c>
      <c r="I79" s="133">
        <f>H79/G79</f>
        <v>0.0978260869565217</v>
      </c>
      <c r="J79" s="132">
        <f>SUM(J80:J90)</f>
        <v>261</v>
      </c>
      <c r="K79" s="134">
        <f>J79-D79</f>
        <v>-862</v>
      </c>
      <c r="L79" s="133">
        <f>K79/D79</f>
        <v>-0.767586821015138</v>
      </c>
      <c r="M79" s="153"/>
    </row>
    <row r="80" s="101" customFormat="1" ht="13.5" spans="1:13">
      <c r="A80" s="135" t="s">
        <v>137</v>
      </c>
      <c r="B80" s="136">
        <v>2296001</v>
      </c>
      <c r="C80" s="137" t="s">
        <v>1024</v>
      </c>
      <c r="D80" s="138"/>
      <c r="E80" s="138"/>
      <c r="F80" s="144"/>
      <c r="G80" s="139"/>
      <c r="H80" s="140"/>
      <c r="I80" s="141"/>
      <c r="J80" s="139"/>
      <c r="K80" s="140"/>
      <c r="L80" s="141"/>
      <c r="M80" s="154"/>
    </row>
    <row r="81" s="101" customFormat="1" ht="13.5" spans="1:13">
      <c r="A81" s="135" t="s">
        <v>137</v>
      </c>
      <c r="B81" s="136">
        <v>2296002</v>
      </c>
      <c r="C81" s="137" t="s">
        <v>1025</v>
      </c>
      <c r="D81" s="138">
        <v>600</v>
      </c>
      <c r="E81" s="138">
        <v>193</v>
      </c>
      <c r="F81" s="144">
        <f>E81/D81</f>
        <v>0.321666666666667</v>
      </c>
      <c r="G81" s="139">
        <v>163</v>
      </c>
      <c r="H81" s="140">
        <f>E81-G81</f>
        <v>30</v>
      </c>
      <c r="I81" s="141">
        <f>H81/G81</f>
        <v>0.184049079754601</v>
      </c>
      <c r="J81" s="139">
        <v>179</v>
      </c>
      <c r="K81" s="140">
        <f>J81-D81</f>
        <v>-421</v>
      </c>
      <c r="L81" s="141">
        <f>K81/D81</f>
        <v>-0.701666666666667</v>
      </c>
      <c r="M81" s="154"/>
    </row>
    <row r="82" s="101" customFormat="1" ht="13.5" spans="1:13">
      <c r="A82" s="135" t="s">
        <v>137</v>
      </c>
      <c r="B82" s="136">
        <v>2296003</v>
      </c>
      <c r="C82" s="137" t="s">
        <v>1026</v>
      </c>
      <c r="D82" s="138">
        <v>15</v>
      </c>
      <c r="E82" s="138">
        <v>5</v>
      </c>
      <c r="F82" s="144">
        <f>E82/D82</f>
        <v>0.333333333333333</v>
      </c>
      <c r="G82" s="139">
        <v>7</v>
      </c>
      <c r="H82" s="140">
        <f>E82-G82</f>
        <v>-2</v>
      </c>
      <c r="I82" s="141">
        <f>H82/G82</f>
        <v>-0.285714285714286</v>
      </c>
      <c r="J82" s="139">
        <v>16</v>
      </c>
      <c r="K82" s="140">
        <f>J82-D82</f>
        <v>1</v>
      </c>
      <c r="L82" s="141">
        <f>K82/D82</f>
        <v>0.0666666666666667</v>
      </c>
      <c r="M82" s="154"/>
    </row>
    <row r="83" s="101" customFormat="1" ht="13.5" spans="1:13">
      <c r="A83" s="135" t="s">
        <v>137</v>
      </c>
      <c r="B83" s="136">
        <v>2296004</v>
      </c>
      <c r="C83" s="137" t="s">
        <v>1027</v>
      </c>
      <c r="D83" s="138">
        <v>12</v>
      </c>
      <c r="E83" s="138"/>
      <c r="F83" s="144">
        <f>E83/D83</f>
        <v>0</v>
      </c>
      <c r="G83" s="139"/>
      <c r="H83" s="140"/>
      <c r="I83" s="141"/>
      <c r="J83" s="139"/>
      <c r="K83" s="140">
        <f>J83-D83</f>
        <v>-12</v>
      </c>
      <c r="L83" s="141">
        <f>K83/D83</f>
        <v>-1</v>
      </c>
      <c r="M83" s="154"/>
    </row>
    <row r="84" s="101" customFormat="1" ht="13.5" spans="1:13">
      <c r="A84" s="135" t="s">
        <v>137</v>
      </c>
      <c r="B84" s="136">
        <v>2296005</v>
      </c>
      <c r="C84" s="137" t="s">
        <v>1028</v>
      </c>
      <c r="D84" s="138"/>
      <c r="E84" s="138"/>
      <c r="F84" s="144"/>
      <c r="G84" s="139"/>
      <c r="H84" s="140"/>
      <c r="I84" s="141"/>
      <c r="J84" s="139"/>
      <c r="K84" s="140"/>
      <c r="L84" s="141"/>
      <c r="M84" s="154"/>
    </row>
    <row r="85" s="101" customFormat="1" ht="13.5" spans="1:13">
      <c r="A85" s="135" t="s">
        <v>137</v>
      </c>
      <c r="B85" s="136">
        <v>2296006</v>
      </c>
      <c r="C85" s="137" t="s">
        <v>1029</v>
      </c>
      <c r="D85" s="138">
        <v>115</v>
      </c>
      <c r="E85" s="138">
        <v>4</v>
      </c>
      <c r="F85" s="144">
        <f>E85/D85</f>
        <v>0.0347826086956522</v>
      </c>
      <c r="G85" s="139">
        <v>14</v>
      </c>
      <c r="H85" s="140">
        <f>E85-G85</f>
        <v>-10</v>
      </c>
      <c r="I85" s="141">
        <f>H85/G85</f>
        <v>-0.714285714285714</v>
      </c>
      <c r="J85" s="139">
        <v>66</v>
      </c>
      <c r="K85" s="140">
        <f>J85-D85</f>
        <v>-49</v>
      </c>
      <c r="L85" s="141">
        <f>K85/D85</f>
        <v>-0.426086956521739</v>
      </c>
      <c r="M85" s="154"/>
    </row>
    <row r="86" s="101" customFormat="1" ht="13.5" spans="1:13">
      <c r="A86" s="135" t="s">
        <v>137</v>
      </c>
      <c r="B86" s="136">
        <v>2296010</v>
      </c>
      <c r="C86" s="137" t="s">
        <v>1030</v>
      </c>
      <c r="D86" s="138"/>
      <c r="E86" s="138"/>
      <c r="F86" s="144"/>
      <c r="G86" s="139"/>
      <c r="H86" s="140"/>
      <c r="I86" s="141"/>
      <c r="J86" s="139"/>
      <c r="K86" s="140"/>
      <c r="L86" s="141"/>
      <c r="M86" s="154"/>
    </row>
    <row r="87" s="101" customFormat="1" ht="13.5" spans="1:13">
      <c r="A87" s="135" t="s">
        <v>137</v>
      </c>
      <c r="B87" s="136">
        <v>2296011</v>
      </c>
      <c r="C87" s="137" t="s">
        <v>1031</v>
      </c>
      <c r="D87" s="138"/>
      <c r="E87" s="138"/>
      <c r="F87" s="144"/>
      <c r="G87" s="139"/>
      <c r="H87" s="140"/>
      <c r="I87" s="141"/>
      <c r="J87" s="139"/>
      <c r="K87" s="140"/>
      <c r="L87" s="141"/>
      <c r="M87" s="154"/>
    </row>
    <row r="88" s="101" customFormat="1" ht="13.5" spans="1:13">
      <c r="A88" s="135" t="s">
        <v>137</v>
      </c>
      <c r="B88" s="136">
        <v>2296012</v>
      </c>
      <c r="C88" s="137" t="s">
        <v>1032</v>
      </c>
      <c r="D88" s="138"/>
      <c r="E88" s="138"/>
      <c r="F88" s="144"/>
      <c r="G88" s="139"/>
      <c r="H88" s="140"/>
      <c r="I88" s="141"/>
      <c r="J88" s="139"/>
      <c r="K88" s="140"/>
      <c r="L88" s="141"/>
      <c r="M88" s="154"/>
    </row>
    <row r="89" s="101" customFormat="1" ht="13.5" spans="1:13">
      <c r="A89" s="135" t="s">
        <v>137</v>
      </c>
      <c r="B89" s="136">
        <v>2296013</v>
      </c>
      <c r="C89" s="137" t="s">
        <v>1033</v>
      </c>
      <c r="D89" s="138">
        <v>148</v>
      </c>
      <c r="E89" s="138"/>
      <c r="F89" s="144">
        <f>E89/D89</f>
        <v>0</v>
      </c>
      <c r="G89" s="139"/>
      <c r="H89" s="140"/>
      <c r="I89" s="141"/>
      <c r="J89" s="139"/>
      <c r="K89" s="140">
        <f>J89-D89</f>
        <v>-148</v>
      </c>
      <c r="L89" s="141">
        <f>K89/D89</f>
        <v>-1</v>
      </c>
      <c r="M89" s="154"/>
    </row>
    <row r="90" s="101" customFormat="1" ht="13.5" spans="1:13">
      <c r="A90" s="135" t="s">
        <v>137</v>
      </c>
      <c r="B90" s="136">
        <v>2296099</v>
      </c>
      <c r="C90" s="137" t="s">
        <v>1034</v>
      </c>
      <c r="D90" s="138">
        <v>233</v>
      </c>
      <c r="E90" s="138"/>
      <c r="F90" s="144">
        <f>E90/D90</f>
        <v>0</v>
      </c>
      <c r="G90" s="139"/>
      <c r="H90" s="140"/>
      <c r="I90" s="141"/>
      <c r="J90" s="139"/>
      <c r="K90" s="140">
        <f>J90-D90</f>
        <v>-233</v>
      </c>
      <c r="L90" s="141">
        <f>K90/D90</f>
        <v>-1</v>
      </c>
      <c r="M90" s="154"/>
    </row>
    <row r="91" s="102" customFormat="1" ht="13.5" spans="1:13">
      <c r="A91" s="122" t="s">
        <v>133</v>
      </c>
      <c r="B91" s="123">
        <v>232</v>
      </c>
      <c r="C91" s="124" t="s">
        <v>1035</v>
      </c>
      <c r="D91" s="125">
        <f>SUM(D92)</f>
        <v>3577</v>
      </c>
      <c r="E91" s="125">
        <f>SUM(E92)</f>
        <v>4275</v>
      </c>
      <c r="F91" s="142">
        <f>E91/D91</f>
        <v>1.19513558848197</v>
      </c>
      <c r="G91" s="125">
        <f>G92</f>
        <v>937</v>
      </c>
      <c r="H91" s="127">
        <f t="shared" ref="H91:H96" si="0">E91-G91</f>
        <v>3338</v>
      </c>
      <c r="I91" s="126">
        <f t="shared" ref="I91:I96" si="1">H91/G91</f>
        <v>3.5624332977588</v>
      </c>
      <c r="J91" s="125">
        <f>SUM(J92)</f>
        <v>4500</v>
      </c>
      <c r="K91" s="127">
        <f>J91-D91</f>
        <v>923</v>
      </c>
      <c r="L91" s="126">
        <f>K91/D91</f>
        <v>0.258037461559966</v>
      </c>
      <c r="M91" s="152"/>
    </row>
    <row r="92" s="101" customFormat="1" ht="13.5" spans="1:13">
      <c r="A92" s="128" t="s">
        <v>135</v>
      </c>
      <c r="B92" s="129">
        <v>23204</v>
      </c>
      <c r="C92" s="130" t="s">
        <v>1036</v>
      </c>
      <c r="D92" s="131">
        <f>D93</f>
        <v>3577</v>
      </c>
      <c r="E92" s="132">
        <f>E93</f>
        <v>4275</v>
      </c>
      <c r="F92" s="143">
        <f>E92/D92</f>
        <v>1.19513558848197</v>
      </c>
      <c r="G92" s="132">
        <f>G93</f>
        <v>937</v>
      </c>
      <c r="H92" s="134">
        <f t="shared" si="0"/>
        <v>3338</v>
      </c>
      <c r="I92" s="133">
        <f t="shared" si="1"/>
        <v>3.5624332977588</v>
      </c>
      <c r="J92" s="132">
        <f>J93</f>
        <v>4500</v>
      </c>
      <c r="K92" s="134">
        <f>J92-D92</f>
        <v>923</v>
      </c>
      <c r="L92" s="133">
        <f>K92/D92</f>
        <v>0.258037461559966</v>
      </c>
      <c r="M92" s="153"/>
    </row>
    <row r="93" s="101" customFormat="1" ht="13.5" spans="1:13">
      <c r="A93" s="135" t="s">
        <v>137</v>
      </c>
      <c r="B93" s="136">
        <v>2320498</v>
      </c>
      <c r="C93" s="137" t="s">
        <v>1037</v>
      </c>
      <c r="D93" s="138">
        <v>3577</v>
      </c>
      <c r="E93" s="138">
        <v>4275</v>
      </c>
      <c r="F93" s="144">
        <f>E93/D93</f>
        <v>1.19513558848197</v>
      </c>
      <c r="G93" s="139">
        <v>937</v>
      </c>
      <c r="H93" s="140">
        <f t="shared" si="0"/>
        <v>3338</v>
      </c>
      <c r="I93" s="141">
        <f t="shared" si="1"/>
        <v>3.5624332977588</v>
      </c>
      <c r="J93" s="139">
        <v>4500</v>
      </c>
      <c r="K93" s="140">
        <f>J93-D93</f>
        <v>923</v>
      </c>
      <c r="L93" s="141">
        <f>K93/D93</f>
        <v>0.258037461559966</v>
      </c>
      <c r="M93" s="154"/>
    </row>
    <row r="94" s="102" customFormat="1" ht="13.5" spans="1:13">
      <c r="A94" s="122" t="s">
        <v>133</v>
      </c>
      <c r="B94" s="123">
        <v>233</v>
      </c>
      <c r="C94" s="124" t="s">
        <v>1038</v>
      </c>
      <c r="D94" s="125"/>
      <c r="E94" s="125">
        <f>SUM(E95)</f>
        <v>15</v>
      </c>
      <c r="F94" s="142"/>
      <c r="G94" s="125">
        <f>G95</f>
        <v>23</v>
      </c>
      <c r="H94" s="127">
        <f t="shared" si="0"/>
        <v>-8</v>
      </c>
      <c r="I94" s="126">
        <f t="shared" si="1"/>
        <v>-0.347826086956522</v>
      </c>
      <c r="J94" s="125"/>
      <c r="K94" s="127"/>
      <c r="L94" s="126"/>
      <c r="M94" s="152"/>
    </row>
    <row r="95" s="101" customFormat="1" ht="13.5" spans="1:13">
      <c r="A95" s="128" t="s">
        <v>135</v>
      </c>
      <c r="B95" s="129">
        <v>23304</v>
      </c>
      <c r="C95" s="130" t="s">
        <v>1039</v>
      </c>
      <c r="D95" s="131"/>
      <c r="E95" s="132">
        <f>E96</f>
        <v>15</v>
      </c>
      <c r="F95" s="143"/>
      <c r="G95" s="132">
        <f>G96</f>
        <v>23</v>
      </c>
      <c r="H95" s="134">
        <f t="shared" si="0"/>
        <v>-8</v>
      </c>
      <c r="I95" s="133">
        <f t="shared" si="1"/>
        <v>-0.347826086956522</v>
      </c>
      <c r="J95" s="132"/>
      <c r="K95" s="134"/>
      <c r="L95" s="133"/>
      <c r="M95" s="153"/>
    </row>
    <row r="96" s="101" customFormat="1" ht="13.5" spans="1:13">
      <c r="A96" s="135" t="s">
        <v>137</v>
      </c>
      <c r="B96" s="136">
        <v>2330498</v>
      </c>
      <c r="C96" s="137" t="s">
        <v>1040</v>
      </c>
      <c r="D96" s="138"/>
      <c r="E96" s="139">
        <v>15</v>
      </c>
      <c r="F96" s="144"/>
      <c r="G96" s="139">
        <v>23</v>
      </c>
      <c r="H96" s="140">
        <f t="shared" si="0"/>
        <v>-8</v>
      </c>
      <c r="I96" s="141">
        <f t="shared" si="1"/>
        <v>-0.347826086956522</v>
      </c>
      <c r="J96" s="139"/>
      <c r="K96" s="140"/>
      <c r="L96" s="141"/>
      <c r="M96" s="154"/>
    </row>
    <row r="97" s="102" customFormat="1" ht="13.5" spans="1:13">
      <c r="A97" s="122" t="s">
        <v>133</v>
      </c>
      <c r="B97" s="123">
        <v>234</v>
      </c>
      <c r="C97" s="124" t="s">
        <v>1041</v>
      </c>
      <c r="D97" s="125"/>
      <c r="E97" s="125"/>
      <c r="F97" s="126"/>
      <c r="G97" s="125"/>
      <c r="H97" s="127"/>
      <c r="I97" s="126"/>
      <c r="J97" s="125"/>
      <c r="K97" s="127"/>
      <c r="L97" s="126"/>
      <c r="M97" s="152"/>
    </row>
    <row r="98" s="101" customFormat="1" ht="13.5" spans="1:13">
      <c r="A98" s="128" t="s">
        <v>135</v>
      </c>
      <c r="B98" s="129">
        <v>23401</v>
      </c>
      <c r="C98" s="130" t="s">
        <v>1042</v>
      </c>
      <c r="D98" s="131"/>
      <c r="E98" s="132"/>
      <c r="F98" s="133"/>
      <c r="G98" s="132"/>
      <c r="H98" s="134"/>
      <c r="I98" s="133"/>
      <c r="J98" s="132"/>
      <c r="K98" s="134"/>
      <c r="L98" s="133"/>
      <c r="M98" s="153"/>
    </row>
    <row r="99" spans="1:13">
      <c r="A99" s="135" t="s">
        <v>137</v>
      </c>
      <c r="B99" s="159">
        <v>2340199</v>
      </c>
      <c r="C99" s="137" t="s">
        <v>1043</v>
      </c>
      <c r="D99" s="138"/>
      <c r="E99" s="138"/>
      <c r="F99" s="141"/>
      <c r="G99" s="139"/>
      <c r="H99" s="140"/>
      <c r="I99" s="141"/>
      <c r="J99" s="139"/>
      <c r="K99" s="140"/>
      <c r="L99" s="141"/>
      <c r="M99" s="154"/>
    </row>
    <row r="100" spans="1:13">
      <c r="A100" s="128" t="s">
        <v>135</v>
      </c>
      <c r="B100" s="160">
        <v>23402</v>
      </c>
      <c r="C100" s="130" t="s">
        <v>1044</v>
      </c>
      <c r="D100" s="131"/>
      <c r="E100" s="132"/>
      <c r="F100" s="133"/>
      <c r="G100" s="132"/>
      <c r="H100" s="134"/>
      <c r="I100" s="133"/>
      <c r="J100" s="132"/>
      <c r="K100" s="134"/>
      <c r="L100" s="133"/>
      <c r="M100" s="153"/>
    </row>
    <row r="101" spans="1:13">
      <c r="A101" s="135" t="s">
        <v>137</v>
      </c>
      <c r="B101" s="159">
        <v>2340299</v>
      </c>
      <c r="C101" s="137" t="s">
        <v>1045</v>
      </c>
      <c r="D101" s="138"/>
      <c r="E101" s="138"/>
      <c r="F101" s="141"/>
      <c r="G101" s="139"/>
      <c r="H101" s="140"/>
      <c r="I101" s="141"/>
      <c r="J101" s="139"/>
      <c r="K101" s="140"/>
      <c r="L101" s="141"/>
      <c r="M101" s="154"/>
    </row>
    <row r="102" s="104" customFormat="1" spans="1:13">
      <c r="A102" s="161" t="s">
        <v>745</v>
      </c>
      <c r="B102" s="162"/>
      <c r="C102" s="163" t="s">
        <v>1046</v>
      </c>
      <c r="D102" s="125">
        <f>SUM(D7,D9,D17,D20,D45,D57,D67,D69,D71,D91,D94,D97)</f>
        <v>15445</v>
      </c>
      <c r="E102" s="125">
        <f>SUM(E7,E9,E17,E20,E45,E57,E67,E69,E71,E91,E94,E97)</f>
        <v>28605</v>
      </c>
      <c r="F102" s="142">
        <f>E102/D102</f>
        <v>1.85205568145031</v>
      </c>
      <c r="G102" s="125">
        <f>SUM(G7,G9,G17,G20,G45,G57,G67,G69,G71,G91,G94,G97)</f>
        <v>19339</v>
      </c>
      <c r="H102" s="127">
        <f>E102-G102</f>
        <v>9266</v>
      </c>
      <c r="I102" s="126">
        <f>H102/G102</f>
        <v>0.479135425823466</v>
      </c>
      <c r="J102" s="125">
        <f>SUM(J7,J9,J17,J20,J45,J57,J67,J69,J71,J91,J94,J97)</f>
        <v>11302</v>
      </c>
      <c r="K102" s="182">
        <f>J102-D102</f>
        <v>-4143</v>
      </c>
      <c r="L102" s="126">
        <f>K102/D102</f>
        <v>-0.268242149562965</v>
      </c>
      <c r="M102" s="152"/>
    </row>
    <row r="103" s="104" customFormat="1" spans="1:13">
      <c r="A103" s="161" t="s">
        <v>745</v>
      </c>
      <c r="B103" s="162">
        <v>230</v>
      </c>
      <c r="C103" s="163" t="s">
        <v>747</v>
      </c>
      <c r="D103" s="125"/>
      <c r="E103" s="125">
        <f>SUM(E104:E107)</f>
        <v>11271</v>
      </c>
      <c r="F103" s="126"/>
      <c r="G103" s="125">
        <f>SUM(G104:G107)</f>
        <v>8419</v>
      </c>
      <c r="H103" s="127"/>
      <c r="I103" s="126"/>
      <c r="J103" s="125">
        <f>SUM(J104:J107)</f>
        <v>4670</v>
      </c>
      <c r="K103" s="127"/>
      <c r="L103" s="126"/>
      <c r="M103" s="152"/>
    </row>
    <row r="104" s="105" customFormat="1" spans="1:13">
      <c r="A104" s="164" t="s">
        <v>1047</v>
      </c>
      <c r="B104" s="165">
        <v>23006</v>
      </c>
      <c r="C104" s="166" t="s">
        <v>1048</v>
      </c>
      <c r="D104" s="167"/>
      <c r="E104" s="167"/>
      <c r="F104" s="168"/>
      <c r="G104" s="167"/>
      <c r="H104" s="169"/>
      <c r="I104" s="168"/>
      <c r="J104" s="167"/>
      <c r="K104" s="169"/>
      <c r="L104" s="168"/>
      <c r="M104" s="183"/>
    </row>
    <row r="105" s="106" customFormat="1" spans="1:13">
      <c r="A105" s="170" t="s">
        <v>1047</v>
      </c>
      <c r="B105" s="171">
        <v>23008</v>
      </c>
      <c r="C105" s="172" t="s">
        <v>897</v>
      </c>
      <c r="D105" s="173"/>
      <c r="E105" s="173"/>
      <c r="F105" s="174"/>
      <c r="G105" s="173"/>
      <c r="H105" s="175"/>
      <c r="I105" s="174"/>
      <c r="J105" s="173">
        <v>4670</v>
      </c>
      <c r="K105" s="175"/>
      <c r="L105" s="174"/>
      <c r="M105" s="184"/>
    </row>
    <row r="106" s="106" customFormat="1" spans="1:13">
      <c r="A106" s="170" t="s">
        <v>1047</v>
      </c>
      <c r="B106" s="171">
        <v>23009</v>
      </c>
      <c r="C106" s="172" t="s">
        <v>1049</v>
      </c>
      <c r="D106" s="173"/>
      <c r="E106" s="173">
        <f>11526-210-45</f>
        <v>11271</v>
      </c>
      <c r="F106" s="174"/>
      <c r="G106" s="173">
        <v>8419</v>
      </c>
      <c r="H106" s="175"/>
      <c r="I106" s="174"/>
      <c r="J106" s="173"/>
      <c r="K106" s="175"/>
      <c r="L106" s="174"/>
      <c r="M106" s="184"/>
    </row>
    <row r="107" s="105" customFormat="1" spans="1:13">
      <c r="A107" s="164" t="s">
        <v>1047</v>
      </c>
      <c r="B107" s="165">
        <v>23011</v>
      </c>
      <c r="C107" s="166" t="s">
        <v>1050</v>
      </c>
      <c r="D107" s="167"/>
      <c r="E107" s="167"/>
      <c r="F107" s="168"/>
      <c r="G107" s="167"/>
      <c r="H107" s="169"/>
      <c r="I107" s="168"/>
      <c r="J107" s="167"/>
      <c r="K107" s="169"/>
      <c r="L107" s="168"/>
      <c r="M107" s="183"/>
    </row>
    <row r="108" s="107" customFormat="1" spans="1:13">
      <c r="A108" s="161" t="s">
        <v>745</v>
      </c>
      <c r="B108" s="162">
        <v>231</v>
      </c>
      <c r="C108" s="163" t="s">
        <v>886</v>
      </c>
      <c r="D108" s="176"/>
      <c r="E108" s="176">
        <v>1533</v>
      </c>
      <c r="F108" s="177"/>
      <c r="G108" s="176">
        <v>1494</v>
      </c>
      <c r="H108" s="178"/>
      <c r="I108" s="177"/>
      <c r="J108" s="176"/>
      <c r="K108" s="178"/>
      <c r="L108" s="177"/>
      <c r="M108" s="185"/>
    </row>
    <row r="109" s="108" customFormat="1" spans="1:13">
      <c r="A109" s="179" t="s">
        <v>745</v>
      </c>
      <c r="B109" s="180"/>
      <c r="C109" s="181" t="s">
        <v>122</v>
      </c>
      <c r="D109" s="176">
        <f>SUM(D102,D103,D108)</f>
        <v>15445</v>
      </c>
      <c r="E109" s="176">
        <f>SUM(E102,E103,E108)</f>
        <v>41409</v>
      </c>
      <c r="F109" s="176"/>
      <c r="G109" s="176">
        <f>SUM(G102,G103,G108)</f>
        <v>29252</v>
      </c>
      <c r="H109" s="178"/>
      <c r="I109" s="177"/>
      <c r="J109" s="176">
        <f>SUM(J102,J103,J108)</f>
        <v>15972</v>
      </c>
      <c r="K109" s="178"/>
      <c r="L109" s="177"/>
      <c r="M109" s="185"/>
    </row>
    <row r="112" spans="10:10">
      <c r="J112" s="186"/>
    </row>
  </sheetData>
  <autoFilter ref="A6:M110">
    <extLst/>
  </autoFilter>
  <mergeCells count="14">
    <mergeCell ref="C2:M2"/>
    <mergeCell ref="E4:I4"/>
    <mergeCell ref="J4:L4"/>
    <mergeCell ref="H5:I5"/>
    <mergeCell ref="K5:L5"/>
    <mergeCell ref="A4:A6"/>
    <mergeCell ref="B4:B6"/>
    <mergeCell ref="C4:C6"/>
    <mergeCell ref="D5:D6"/>
    <mergeCell ref="E5:E6"/>
    <mergeCell ref="F5:F6"/>
    <mergeCell ref="G5:G6"/>
    <mergeCell ref="J5:J6"/>
    <mergeCell ref="M4:M6"/>
  </mergeCells>
  <printOptions horizontalCentered="1"/>
  <pageMargins left="0.751388888888889" right="0.751388888888889" top="0.747916666666667" bottom="0.786805555555556" header="0.156944444444444" footer="0.118055555555556"/>
  <pageSetup paperSize="9" scale="72" fitToHeight="0" orientation="landscape" blackAndWhite="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9">
    <pageSetUpPr fitToPage="1"/>
  </sheetPr>
  <dimension ref="A1:K14"/>
  <sheetViews>
    <sheetView workbookViewId="0">
      <selection activeCell="F17" sqref="F17"/>
    </sheetView>
  </sheetViews>
  <sheetFormatPr defaultColWidth="26" defaultRowHeight="30" customHeight="1"/>
  <cols>
    <col min="1" max="1" width="46.2166666666667" customWidth="1"/>
    <col min="2" max="2" width="8.10833333333333" customWidth="1"/>
    <col min="3" max="3" width="8.66666666666667" hidden="1" customWidth="1"/>
    <col min="4" max="11" width="10.6666666666667" customWidth="1"/>
    <col min="12" max="12" width="26" customWidth="1"/>
  </cols>
  <sheetData>
    <row r="1" ht="13.5" spans="1:1">
      <c r="A1" t="s">
        <v>1051</v>
      </c>
    </row>
    <row r="2" customHeight="1" spans="1:11">
      <c r="A2" s="56" t="s">
        <v>1052</v>
      </c>
      <c r="B2" s="56"/>
      <c r="C2" s="56"/>
      <c r="D2" s="56"/>
      <c r="E2" s="56"/>
      <c r="F2" s="56"/>
      <c r="G2" s="56"/>
      <c r="H2" s="56"/>
      <c r="I2" s="56"/>
      <c r="J2" s="56"/>
      <c r="K2" s="56"/>
    </row>
    <row r="3" ht="27" spans="1:11">
      <c r="A3" s="57"/>
      <c r="B3" s="57"/>
      <c r="C3" s="57"/>
      <c r="D3" s="57"/>
      <c r="E3" s="57"/>
      <c r="F3" s="57"/>
      <c r="G3" s="57"/>
      <c r="H3" s="57"/>
      <c r="I3" s="57"/>
      <c r="J3" s="57"/>
      <c r="K3" s="80" t="s">
        <v>2</v>
      </c>
    </row>
    <row r="4" ht="22.95" customHeight="1" spans="1:11">
      <c r="A4" s="58" t="s">
        <v>3</v>
      </c>
      <c r="B4" s="58"/>
      <c r="C4" s="59" t="s">
        <v>4</v>
      </c>
      <c r="D4" s="59"/>
      <c r="E4" s="59"/>
      <c r="F4" s="59"/>
      <c r="G4" s="59"/>
      <c r="H4" s="60"/>
      <c r="I4" s="81" t="s">
        <v>5</v>
      </c>
      <c r="J4" s="64"/>
      <c r="K4" s="64"/>
    </row>
    <row r="5" ht="22.95" customHeight="1" spans="1:11">
      <c r="A5" s="58"/>
      <c r="B5" s="83" t="s">
        <v>131</v>
      </c>
      <c r="C5" s="84" t="s">
        <v>1053</v>
      </c>
      <c r="D5" s="85" t="s">
        <v>8</v>
      </c>
      <c r="E5" s="63" t="s">
        <v>9</v>
      </c>
      <c r="F5" s="86" t="s">
        <v>926</v>
      </c>
      <c r="G5" s="86" t="s">
        <v>11</v>
      </c>
      <c r="H5" s="87"/>
      <c r="I5" s="81" t="s">
        <v>12</v>
      </c>
      <c r="J5" s="64" t="s">
        <v>13</v>
      </c>
      <c r="K5" s="64"/>
    </row>
    <row r="6" ht="22.95" customHeight="1" spans="1:11">
      <c r="A6" s="58"/>
      <c r="B6" s="83"/>
      <c r="C6" s="88"/>
      <c r="D6" s="85"/>
      <c r="E6" s="67"/>
      <c r="F6" s="86"/>
      <c r="G6" s="89" t="s">
        <v>14</v>
      </c>
      <c r="H6" s="90" t="s">
        <v>15</v>
      </c>
      <c r="I6" s="81"/>
      <c r="J6" s="62" t="s">
        <v>14</v>
      </c>
      <c r="K6" s="68" t="s">
        <v>15</v>
      </c>
    </row>
    <row r="7" ht="22.95" customHeight="1" spans="1:11">
      <c r="A7" s="69" t="s">
        <v>1054</v>
      </c>
      <c r="B7" s="91">
        <f>SUM(B8:B14)</f>
        <v>8324</v>
      </c>
      <c r="C7" s="91">
        <f>SUM(C8:C14)</f>
        <v>7729</v>
      </c>
      <c r="D7" s="91">
        <f>SUM(D8:D14)</f>
        <v>9273</v>
      </c>
      <c r="E7" s="92">
        <f>D7/B7</f>
        <v>1.11400768861124</v>
      </c>
      <c r="F7" s="91">
        <f>SUM(F8:F14)</f>
        <v>8000</v>
      </c>
      <c r="G7" s="91">
        <f>D7-F7</f>
        <v>1273</v>
      </c>
      <c r="H7" s="92">
        <f>G7/F7</f>
        <v>0.159125</v>
      </c>
      <c r="I7" s="98">
        <f>SUM(I8:I14)</f>
        <v>9597</v>
      </c>
      <c r="J7" s="98">
        <f>I7-D7</f>
        <v>324</v>
      </c>
      <c r="K7" s="99">
        <f>J7/D7</f>
        <v>0.0349401488191524</v>
      </c>
    </row>
    <row r="8" ht="22.95" customHeight="1" spans="1:11">
      <c r="A8" s="73" t="s">
        <v>1055</v>
      </c>
      <c r="B8" s="93"/>
      <c r="C8" s="93"/>
      <c r="D8" s="93"/>
      <c r="E8" s="94"/>
      <c r="F8" s="93"/>
      <c r="G8" s="93"/>
      <c r="H8" s="94"/>
      <c r="I8" s="82"/>
      <c r="J8" s="82"/>
      <c r="K8" s="100"/>
    </row>
    <row r="9" ht="22.95" customHeight="1" spans="1:11">
      <c r="A9" s="76" t="s">
        <v>1056</v>
      </c>
      <c r="B9" s="93">
        <v>4557</v>
      </c>
      <c r="C9" s="93">
        <v>4399</v>
      </c>
      <c r="D9" s="93">
        <v>4726</v>
      </c>
      <c r="E9" s="94">
        <f>D9/B9</f>
        <v>1.03708580206276</v>
      </c>
      <c r="F9" s="93">
        <v>4406</v>
      </c>
      <c r="G9" s="93">
        <f>D9-F9</f>
        <v>320</v>
      </c>
      <c r="H9" s="94">
        <f>G9/F9</f>
        <v>0.0726282342260554</v>
      </c>
      <c r="I9" s="82">
        <v>4907</v>
      </c>
      <c r="J9" s="82">
        <f>I9-D9</f>
        <v>181</v>
      </c>
      <c r="K9" s="100">
        <f>J9/D9</f>
        <v>0.0382987727465087</v>
      </c>
    </row>
    <row r="10" ht="22.95" customHeight="1" spans="1:11">
      <c r="A10" s="76" t="s">
        <v>1057</v>
      </c>
      <c r="B10" s="93">
        <v>3767</v>
      </c>
      <c r="C10" s="93">
        <v>3330</v>
      </c>
      <c r="D10" s="93">
        <v>4547</v>
      </c>
      <c r="E10" s="94">
        <f>D10/B10</f>
        <v>1.2070613220069</v>
      </c>
      <c r="F10" s="93">
        <v>3594</v>
      </c>
      <c r="G10" s="93">
        <f>D10-F10</f>
        <v>953</v>
      </c>
      <c r="H10" s="94">
        <f>G10/F10</f>
        <v>0.265164162493044</v>
      </c>
      <c r="I10" s="82">
        <v>4690</v>
      </c>
      <c r="J10" s="82">
        <f>I10-D10</f>
        <v>143</v>
      </c>
      <c r="K10" s="100">
        <f>J10/D10</f>
        <v>0.0314493072355399</v>
      </c>
    </row>
    <row r="11" ht="33" customHeight="1" spans="1:11">
      <c r="A11" s="76" t="s">
        <v>1058</v>
      </c>
      <c r="B11" s="95"/>
      <c r="C11" s="96"/>
      <c r="D11" s="96"/>
      <c r="E11" s="96"/>
      <c r="F11" s="96"/>
      <c r="G11" s="96"/>
      <c r="H11" s="96"/>
      <c r="I11" s="97"/>
      <c r="J11" s="97"/>
      <c r="K11" s="97"/>
    </row>
    <row r="12" ht="22.95" customHeight="1" spans="1:11">
      <c r="A12" s="76" t="s">
        <v>1059</v>
      </c>
      <c r="B12" s="76"/>
      <c r="C12" s="97"/>
      <c r="D12" s="97"/>
      <c r="E12" s="97"/>
      <c r="F12" s="97"/>
      <c r="G12" s="97"/>
      <c r="H12" s="97"/>
      <c r="I12" s="97"/>
      <c r="J12" s="97"/>
      <c r="K12" s="97"/>
    </row>
    <row r="13" ht="22.95" customHeight="1" spans="1:11">
      <c r="A13" s="76" t="s">
        <v>1060</v>
      </c>
      <c r="B13" s="76"/>
      <c r="C13" s="97"/>
      <c r="D13" s="97"/>
      <c r="E13" s="97"/>
      <c r="F13" s="97"/>
      <c r="G13" s="97"/>
      <c r="H13" s="97"/>
      <c r="I13" s="97"/>
      <c r="J13" s="97"/>
      <c r="K13" s="97"/>
    </row>
    <row r="14" ht="22.95" customHeight="1" spans="1:11">
      <c r="A14" s="76" t="s">
        <v>1061</v>
      </c>
      <c r="B14" s="76"/>
      <c r="C14" s="97"/>
      <c r="D14" s="97"/>
      <c r="E14" s="97"/>
      <c r="F14" s="97"/>
      <c r="G14" s="97"/>
      <c r="H14" s="97"/>
      <c r="I14" s="97"/>
      <c r="J14" s="97"/>
      <c r="K14" s="97"/>
    </row>
  </sheetData>
  <mergeCells count="12">
    <mergeCell ref="A2:K2"/>
    <mergeCell ref="C4:H4"/>
    <mergeCell ref="I4:K4"/>
    <mergeCell ref="G5:H5"/>
    <mergeCell ref="J5:K5"/>
    <mergeCell ref="A4:A6"/>
    <mergeCell ref="B5:B6"/>
    <mergeCell ref="C5:C6"/>
    <mergeCell ref="D5:D6"/>
    <mergeCell ref="E5:E6"/>
    <mergeCell ref="F5:F6"/>
    <mergeCell ref="I5:I6"/>
  </mergeCells>
  <pageMargins left="0.75" right="0.75" top="1" bottom="1" header="0.5" footer="0.5"/>
  <pageSetup paperSize="9" scale="95"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K30"/>
  <sheetViews>
    <sheetView workbookViewId="0">
      <selection activeCell="G34" sqref="G34"/>
    </sheetView>
  </sheetViews>
  <sheetFormatPr defaultColWidth="36.4416666666667" defaultRowHeight="13.5"/>
  <cols>
    <col min="1" max="1" width="64.2166666666667" customWidth="1"/>
    <col min="2" max="2" width="9.66666666666667" customWidth="1"/>
    <col min="3" max="3" width="9.66666666666667" hidden="1" customWidth="1"/>
    <col min="4" max="11" width="9.66666666666667" customWidth="1"/>
    <col min="12" max="12" width="36.4416666666667" customWidth="1"/>
  </cols>
  <sheetData>
    <row r="1" ht="14.25" spans="1:11">
      <c r="A1" s="55" t="s">
        <v>1062</v>
      </c>
      <c r="B1" s="55"/>
      <c r="C1" s="55"/>
      <c r="D1" s="55"/>
      <c r="E1" s="55"/>
      <c r="F1" s="55"/>
      <c r="G1" s="55"/>
      <c r="H1" s="55"/>
      <c r="I1" s="55"/>
      <c r="J1" s="55"/>
      <c r="K1" s="55"/>
    </row>
    <row r="2" ht="31.5" spans="1:11">
      <c r="A2" s="56" t="s">
        <v>1063</v>
      </c>
      <c r="B2" s="56"/>
      <c r="C2" s="56"/>
      <c r="D2" s="56"/>
      <c r="E2" s="56"/>
      <c r="F2" s="56"/>
      <c r="G2" s="56"/>
      <c r="H2" s="56"/>
      <c r="I2" s="56"/>
      <c r="J2" s="56"/>
      <c r="K2" s="56"/>
    </row>
    <row r="3" ht="27" spans="1:11">
      <c r="A3" s="57"/>
      <c r="B3" s="57"/>
      <c r="C3" s="57"/>
      <c r="D3" s="57"/>
      <c r="E3" s="57"/>
      <c r="F3" s="57"/>
      <c r="G3" s="57"/>
      <c r="H3" s="57"/>
      <c r="I3" s="57"/>
      <c r="J3" s="57"/>
      <c r="K3" s="80" t="s">
        <v>2</v>
      </c>
    </row>
    <row r="4" spans="1:11">
      <c r="A4" s="58" t="s">
        <v>3</v>
      </c>
      <c r="B4" s="58"/>
      <c r="C4" s="59" t="s">
        <v>4</v>
      </c>
      <c r="D4" s="59"/>
      <c r="E4" s="59"/>
      <c r="F4" s="59"/>
      <c r="G4" s="59"/>
      <c r="H4" s="60"/>
      <c r="I4" s="81" t="s">
        <v>5</v>
      </c>
      <c r="J4" s="64"/>
      <c r="K4" s="64"/>
    </row>
    <row r="5" spans="1:11">
      <c r="A5" s="58"/>
      <c r="B5" s="58" t="s">
        <v>131</v>
      </c>
      <c r="C5" s="61" t="s">
        <v>1064</v>
      </c>
      <c r="D5" s="62" t="s">
        <v>8</v>
      </c>
      <c r="E5" s="63" t="s">
        <v>9</v>
      </c>
      <c r="F5" s="64" t="s">
        <v>926</v>
      </c>
      <c r="G5" s="64" t="s">
        <v>11</v>
      </c>
      <c r="H5" s="65"/>
      <c r="I5" s="81" t="s">
        <v>12</v>
      </c>
      <c r="J5" s="64" t="s">
        <v>13</v>
      </c>
      <c r="K5" s="64"/>
    </row>
    <row r="6" ht="14.25" spans="1:11">
      <c r="A6" s="58"/>
      <c r="B6" s="58"/>
      <c r="C6" s="66"/>
      <c r="D6" s="62"/>
      <c r="E6" s="67"/>
      <c r="F6" s="64"/>
      <c r="G6" s="62" t="s">
        <v>14</v>
      </c>
      <c r="H6" s="68" t="s">
        <v>15</v>
      </c>
      <c r="I6" s="81"/>
      <c r="J6" s="62" t="s">
        <v>14</v>
      </c>
      <c r="K6" s="68" t="s">
        <v>15</v>
      </c>
    </row>
    <row r="7" ht="18" customHeight="1" spans="1:11">
      <c r="A7" s="69" t="s">
        <v>1065</v>
      </c>
      <c r="B7" s="70">
        <f>SUM(B8:B14)</f>
        <v>6884</v>
      </c>
      <c r="C7" s="70">
        <f>SUM(C8:C14)</f>
        <v>6390</v>
      </c>
      <c r="D7" s="70">
        <f t="shared" ref="D7:G7" si="0">SUM(D8:D14)</f>
        <v>7092</v>
      </c>
      <c r="E7" s="71">
        <f>D7/B7</f>
        <v>1.03021499128414</v>
      </c>
      <c r="F7" s="70">
        <f>SUM(F8:F14)</f>
        <v>6550</v>
      </c>
      <c r="G7" s="70">
        <f t="shared" si="0"/>
        <v>542</v>
      </c>
      <c r="H7" s="72">
        <f t="shared" ref="H7:H10" si="1">G7/F7</f>
        <v>0.0827480916030534</v>
      </c>
      <c r="I7" s="70">
        <f>SUM(I8:I14)</f>
        <v>7377</v>
      </c>
      <c r="J7" s="70">
        <f>SUM(J8:J14)</f>
        <v>285</v>
      </c>
      <c r="K7" s="72">
        <f t="shared" ref="K7:K10" si="2">J7/D7</f>
        <v>0.0401861252115059</v>
      </c>
    </row>
    <row r="8" ht="18" customHeight="1" spans="1:11">
      <c r="A8" s="73" t="s">
        <v>1066</v>
      </c>
      <c r="B8" s="74"/>
      <c r="C8" s="74"/>
      <c r="D8" s="74"/>
      <c r="E8" s="71"/>
      <c r="F8" s="74"/>
      <c r="G8" s="74"/>
      <c r="H8" s="75"/>
      <c r="I8" s="74"/>
      <c r="J8" s="74"/>
      <c r="K8" s="75"/>
    </row>
    <row r="9" ht="18" customHeight="1" spans="1:11">
      <c r="A9" s="76" t="s">
        <v>1067</v>
      </c>
      <c r="B9" s="74">
        <v>4554</v>
      </c>
      <c r="C9" s="74">
        <v>4396</v>
      </c>
      <c r="D9" s="74">
        <v>4630</v>
      </c>
      <c r="E9" s="77">
        <f>D9/B9</f>
        <v>1.01668862538428</v>
      </c>
      <c r="F9" s="74">
        <v>4439</v>
      </c>
      <c r="G9" s="74">
        <f t="shared" ref="G9:G22" si="3">D9-F9</f>
        <v>191</v>
      </c>
      <c r="H9" s="75">
        <f t="shared" si="1"/>
        <v>0.0430277089434557</v>
      </c>
      <c r="I9" s="74">
        <v>4784</v>
      </c>
      <c r="J9" s="74">
        <f t="shared" ref="J9:J22" si="4">I9-D9</f>
        <v>154</v>
      </c>
      <c r="K9" s="75">
        <f t="shared" si="2"/>
        <v>0.0332613390928726</v>
      </c>
    </row>
    <row r="10" ht="18" customHeight="1" spans="1:11">
      <c r="A10" s="76" t="s">
        <v>1068</v>
      </c>
      <c r="B10" s="74">
        <v>2330</v>
      </c>
      <c r="C10" s="74">
        <v>1994</v>
      </c>
      <c r="D10" s="74">
        <v>2462</v>
      </c>
      <c r="E10" s="77">
        <f>D10/B10</f>
        <v>1.05665236051502</v>
      </c>
      <c r="F10" s="74">
        <v>2111</v>
      </c>
      <c r="G10" s="74">
        <f t="shared" si="3"/>
        <v>351</v>
      </c>
      <c r="H10" s="75">
        <f t="shared" si="1"/>
        <v>0.166271909047845</v>
      </c>
      <c r="I10" s="74">
        <v>2593</v>
      </c>
      <c r="J10" s="74">
        <f t="shared" si="4"/>
        <v>131</v>
      </c>
      <c r="K10" s="75">
        <f t="shared" si="2"/>
        <v>0.0532087733549959</v>
      </c>
    </row>
    <row r="11" ht="14.25" spans="1:11">
      <c r="A11" s="76" t="s">
        <v>1069</v>
      </c>
      <c r="B11" s="74"/>
      <c r="C11" s="74"/>
      <c r="D11" s="74"/>
      <c r="E11" s="77"/>
      <c r="F11" s="74"/>
      <c r="G11" s="74"/>
      <c r="H11" s="75"/>
      <c r="I11" s="74"/>
      <c r="J11" s="74"/>
      <c r="K11" s="75"/>
    </row>
    <row r="12" ht="18" customHeight="1" spans="1:11">
      <c r="A12" s="76" t="s">
        <v>1070</v>
      </c>
      <c r="B12" s="74"/>
      <c r="C12" s="74"/>
      <c r="D12" s="74"/>
      <c r="E12" s="77"/>
      <c r="F12" s="74"/>
      <c r="G12" s="74"/>
      <c r="H12" s="75"/>
      <c r="I12" s="74"/>
      <c r="J12" s="74"/>
      <c r="K12" s="75"/>
    </row>
    <row r="13" ht="18" customHeight="1" spans="1:11">
      <c r="A13" s="76" t="s">
        <v>1071</v>
      </c>
      <c r="B13" s="74"/>
      <c r="C13" s="74"/>
      <c r="D13" s="74"/>
      <c r="E13" s="77"/>
      <c r="F13" s="74"/>
      <c r="G13" s="74"/>
      <c r="H13" s="75"/>
      <c r="I13" s="74"/>
      <c r="J13" s="74"/>
      <c r="K13" s="75"/>
    </row>
    <row r="14" ht="18" customHeight="1" spans="1:11">
      <c r="A14" s="76" t="s">
        <v>1072</v>
      </c>
      <c r="B14" s="74"/>
      <c r="C14" s="74"/>
      <c r="D14" s="74"/>
      <c r="E14" s="77"/>
      <c r="F14" s="74"/>
      <c r="G14" s="74"/>
      <c r="H14" s="75"/>
      <c r="I14" s="74"/>
      <c r="J14" s="74"/>
      <c r="K14" s="75"/>
    </row>
    <row r="15" ht="18" customHeight="1" spans="1:11">
      <c r="A15" s="78" t="s">
        <v>1073</v>
      </c>
      <c r="B15" s="70">
        <f t="shared" ref="B15:D16" si="5">B19+B21</f>
        <v>1778</v>
      </c>
      <c r="C15" s="70">
        <f t="shared" si="5"/>
        <v>1338</v>
      </c>
      <c r="D15" s="70">
        <f t="shared" si="5"/>
        <v>2181</v>
      </c>
      <c r="E15" s="71">
        <f>D15/B15</f>
        <v>1.22665916760405</v>
      </c>
      <c r="F15" s="70">
        <f>F19+F21</f>
        <v>1450</v>
      </c>
      <c r="G15" s="70">
        <f t="shared" si="3"/>
        <v>731</v>
      </c>
      <c r="H15" s="72">
        <f t="shared" ref="H15:H22" si="6">G15/F15</f>
        <v>0.504137931034483</v>
      </c>
      <c r="I15" s="70">
        <f>I19+I21</f>
        <v>2219</v>
      </c>
      <c r="J15" s="70">
        <f t="shared" si="4"/>
        <v>38</v>
      </c>
      <c r="K15" s="72">
        <f t="shared" ref="K15:K22" si="7">J15/D15</f>
        <v>0.0174232003668042</v>
      </c>
    </row>
    <row r="16" ht="18" customHeight="1" spans="1:11">
      <c r="A16" s="78" t="s">
        <v>1074</v>
      </c>
      <c r="B16" s="70">
        <f t="shared" si="5"/>
        <v>11802</v>
      </c>
      <c r="C16" s="70">
        <f t="shared" si="5"/>
        <v>11352</v>
      </c>
      <c r="D16" s="70">
        <f t="shared" si="5"/>
        <v>13645</v>
      </c>
      <c r="E16" s="71">
        <f t="shared" ref="E16:E22" si="8">D16/B16</f>
        <v>1.15615997288595</v>
      </c>
      <c r="F16" s="70">
        <f>F20+F22</f>
        <v>11464</v>
      </c>
      <c r="G16" s="70">
        <f t="shared" si="3"/>
        <v>2181</v>
      </c>
      <c r="H16" s="72">
        <f t="shared" si="6"/>
        <v>0.190247732030705</v>
      </c>
      <c r="I16" s="70">
        <f>I20+I22</f>
        <v>15865</v>
      </c>
      <c r="J16" s="70">
        <f t="shared" si="4"/>
        <v>2220</v>
      </c>
      <c r="K16" s="72">
        <f t="shared" si="7"/>
        <v>0.162696958592891</v>
      </c>
    </row>
    <row r="17" ht="18" customHeight="1" spans="1:11">
      <c r="A17" s="76" t="s">
        <v>1075</v>
      </c>
      <c r="B17" s="74"/>
      <c r="C17" s="74"/>
      <c r="D17" s="74"/>
      <c r="E17" s="71"/>
      <c r="F17" s="74"/>
      <c r="G17" s="74"/>
      <c r="H17" s="75"/>
      <c r="I17" s="74"/>
      <c r="J17" s="74"/>
      <c r="K17" s="75"/>
    </row>
    <row r="18" ht="18" customHeight="1" spans="1:11">
      <c r="A18" s="76" t="s">
        <v>1076</v>
      </c>
      <c r="B18" s="74"/>
      <c r="C18" s="74"/>
      <c r="D18" s="74"/>
      <c r="E18" s="71"/>
      <c r="F18" s="74"/>
      <c r="G18" s="74"/>
      <c r="H18" s="75"/>
      <c r="I18" s="74"/>
      <c r="J18" s="74"/>
      <c r="K18" s="75"/>
    </row>
    <row r="19" ht="18" customHeight="1" spans="1:11">
      <c r="A19" s="76" t="s">
        <v>1077</v>
      </c>
      <c r="B19" s="74">
        <v>937</v>
      </c>
      <c r="C19" s="74">
        <v>3</v>
      </c>
      <c r="D19" s="74">
        <f>本级社保收!D9-D9</f>
        <v>96</v>
      </c>
      <c r="E19" s="77">
        <f t="shared" si="8"/>
        <v>0.102454642475987</v>
      </c>
      <c r="F19" s="74">
        <v>-33</v>
      </c>
      <c r="G19" s="74">
        <f t="shared" si="3"/>
        <v>129</v>
      </c>
      <c r="H19" s="75">
        <f t="shared" si="6"/>
        <v>-3.90909090909091</v>
      </c>
      <c r="I19" s="74">
        <f>本级社保收!I9-I9</f>
        <v>123</v>
      </c>
      <c r="J19" s="74">
        <f t="shared" si="4"/>
        <v>27</v>
      </c>
      <c r="K19" s="75">
        <f t="shared" si="7"/>
        <v>0.28125</v>
      </c>
    </row>
    <row r="20" ht="18" customHeight="1" spans="1:11">
      <c r="A20" s="76" t="s">
        <v>1078</v>
      </c>
      <c r="B20" s="74">
        <v>5265</v>
      </c>
      <c r="C20" s="74">
        <v>4331</v>
      </c>
      <c r="D20" s="74">
        <f>F20+D19</f>
        <v>4391</v>
      </c>
      <c r="E20" s="77">
        <f t="shared" si="8"/>
        <v>0.833998100664767</v>
      </c>
      <c r="F20" s="74">
        <v>4295</v>
      </c>
      <c r="G20" s="74">
        <f t="shared" si="3"/>
        <v>96</v>
      </c>
      <c r="H20" s="75">
        <f t="shared" si="6"/>
        <v>0.0223515715948778</v>
      </c>
      <c r="I20" s="82">
        <f>D20+I19+1</f>
        <v>4515</v>
      </c>
      <c r="J20" s="74">
        <f t="shared" si="4"/>
        <v>124</v>
      </c>
      <c r="K20" s="75">
        <f t="shared" si="7"/>
        <v>0.0282395809610567</v>
      </c>
    </row>
    <row r="21" ht="18" customHeight="1" spans="1:11">
      <c r="A21" s="76" t="s">
        <v>1079</v>
      </c>
      <c r="B21" s="74">
        <v>841</v>
      </c>
      <c r="C21" s="74">
        <v>1335</v>
      </c>
      <c r="D21" s="74">
        <f>本级社保收!D10-D10</f>
        <v>2085</v>
      </c>
      <c r="E21" s="77">
        <f t="shared" si="8"/>
        <v>2.47919143876338</v>
      </c>
      <c r="F21" s="74">
        <v>1483</v>
      </c>
      <c r="G21" s="74">
        <f t="shared" si="3"/>
        <v>602</v>
      </c>
      <c r="H21" s="75">
        <f t="shared" si="6"/>
        <v>0.405933917734322</v>
      </c>
      <c r="I21" s="82">
        <f>本级社保收!I10-I10-1</f>
        <v>2096</v>
      </c>
      <c r="J21" s="74">
        <f t="shared" si="4"/>
        <v>11</v>
      </c>
      <c r="K21" s="75">
        <f t="shared" si="7"/>
        <v>0.0052757793764988</v>
      </c>
    </row>
    <row r="22" ht="18" customHeight="1" spans="1:11">
      <c r="A22" s="76" t="s">
        <v>1080</v>
      </c>
      <c r="B22" s="74">
        <v>6537</v>
      </c>
      <c r="C22" s="74">
        <v>7021</v>
      </c>
      <c r="D22" s="74">
        <f>F22+D21</f>
        <v>9254</v>
      </c>
      <c r="E22" s="77">
        <f t="shared" si="8"/>
        <v>1.41563408291265</v>
      </c>
      <c r="F22" s="74">
        <v>7169</v>
      </c>
      <c r="G22" s="74">
        <f t="shared" si="3"/>
        <v>2085</v>
      </c>
      <c r="H22" s="75">
        <f t="shared" si="6"/>
        <v>0.290835541916585</v>
      </c>
      <c r="I22" s="82">
        <f>D22+I21</f>
        <v>11350</v>
      </c>
      <c r="J22" s="74">
        <f t="shared" si="4"/>
        <v>2096</v>
      </c>
      <c r="K22" s="75">
        <f t="shared" si="7"/>
        <v>0.226496650097255</v>
      </c>
    </row>
    <row r="23" ht="18" customHeight="1" spans="1:11">
      <c r="A23" s="76" t="s">
        <v>1081</v>
      </c>
      <c r="B23" s="79"/>
      <c r="C23" s="79"/>
      <c r="D23" s="79"/>
      <c r="E23" s="79"/>
      <c r="F23" s="79"/>
      <c r="G23" s="79"/>
      <c r="H23" s="79"/>
      <c r="I23" s="79"/>
      <c r="J23" s="79"/>
      <c r="K23" s="79"/>
    </row>
    <row r="24" ht="18" customHeight="1" spans="1:11">
      <c r="A24" s="76" t="s">
        <v>1082</v>
      </c>
      <c r="B24" s="76"/>
      <c r="C24" s="79"/>
      <c r="D24" s="79"/>
      <c r="E24" s="79"/>
      <c r="F24" s="79"/>
      <c r="G24" s="79"/>
      <c r="H24" s="79"/>
      <c r="I24" s="79"/>
      <c r="J24" s="79"/>
      <c r="K24" s="79"/>
    </row>
    <row r="25" ht="18" customHeight="1" spans="1:11">
      <c r="A25" s="76" t="s">
        <v>1083</v>
      </c>
      <c r="B25" s="76"/>
      <c r="C25" s="79"/>
      <c r="D25" s="79"/>
      <c r="E25" s="79"/>
      <c r="F25" s="79"/>
      <c r="G25" s="79"/>
      <c r="H25" s="79"/>
      <c r="I25" s="79"/>
      <c r="J25" s="79"/>
      <c r="K25" s="79"/>
    </row>
    <row r="26" ht="18" customHeight="1" spans="1:11">
      <c r="A26" s="76" t="s">
        <v>1084</v>
      </c>
      <c r="B26" s="76"/>
      <c r="C26" s="79"/>
      <c r="D26" s="79"/>
      <c r="E26" s="79"/>
      <c r="F26" s="79"/>
      <c r="G26" s="79"/>
      <c r="H26" s="79"/>
      <c r="I26" s="79"/>
      <c r="J26" s="79"/>
      <c r="K26" s="79"/>
    </row>
    <row r="27" ht="18" customHeight="1" spans="1:11">
      <c r="A27" s="76" t="s">
        <v>1085</v>
      </c>
      <c r="B27" s="76"/>
      <c r="C27" s="79"/>
      <c r="D27" s="79"/>
      <c r="E27" s="79"/>
      <c r="F27" s="79"/>
      <c r="G27" s="79"/>
      <c r="H27" s="79"/>
      <c r="I27" s="79"/>
      <c r="J27" s="79"/>
      <c r="K27" s="79"/>
    </row>
    <row r="28" ht="18" customHeight="1" spans="1:11">
      <c r="A28" s="76" t="s">
        <v>1086</v>
      </c>
      <c r="B28" s="76"/>
      <c r="C28" s="79"/>
      <c r="D28" s="79"/>
      <c r="E28" s="79"/>
      <c r="F28" s="79"/>
      <c r="G28" s="79"/>
      <c r="H28" s="79"/>
      <c r="I28" s="79"/>
      <c r="J28" s="79"/>
      <c r="K28" s="79"/>
    </row>
    <row r="29" ht="18" customHeight="1" spans="1:11">
      <c r="A29" s="76" t="s">
        <v>1087</v>
      </c>
      <c r="B29" s="76"/>
      <c r="C29" s="79"/>
      <c r="D29" s="79"/>
      <c r="E29" s="79"/>
      <c r="F29" s="79"/>
      <c r="G29" s="79"/>
      <c r="H29" s="79"/>
      <c r="I29" s="79"/>
      <c r="J29" s="79"/>
      <c r="K29" s="79"/>
    </row>
    <row r="30" ht="18" customHeight="1" spans="1:11">
      <c r="A30" s="76" t="s">
        <v>1088</v>
      </c>
      <c r="B30" s="76"/>
      <c r="C30" s="79"/>
      <c r="D30" s="79"/>
      <c r="E30" s="79"/>
      <c r="F30" s="79"/>
      <c r="G30" s="79"/>
      <c r="H30" s="79"/>
      <c r="I30" s="79"/>
      <c r="J30" s="79"/>
      <c r="K30" s="79"/>
    </row>
  </sheetData>
  <mergeCells count="12">
    <mergeCell ref="A2:K2"/>
    <mergeCell ref="C4:H4"/>
    <mergeCell ref="I4:K4"/>
    <mergeCell ref="G5:H5"/>
    <mergeCell ref="J5:K5"/>
    <mergeCell ref="A4:A6"/>
    <mergeCell ref="B5:B6"/>
    <mergeCell ref="C5:C6"/>
    <mergeCell ref="D5:D6"/>
    <mergeCell ref="E5:E6"/>
    <mergeCell ref="F5:F6"/>
    <mergeCell ref="I5:I6"/>
  </mergeCells>
  <pageMargins left="0.75" right="0.75" top="0.747916666666667" bottom="0.826388888888889" header="0.5" footer="0.5"/>
  <pageSetup paperSize="9" scale="88" fitToHeight="0" orientation="landscape"/>
  <headerFooter/>
  <ignoredErrors>
    <ignoredError sqref="D21" formula="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M111"/>
  <sheetViews>
    <sheetView workbookViewId="0">
      <pane ySplit="5" topLeftCell="A93" activePane="bottomLeft" state="frozen"/>
      <selection/>
      <selection pane="bottomLeft" activeCell="N105" sqref="N105"/>
    </sheetView>
  </sheetViews>
  <sheetFormatPr defaultColWidth="44.4416666666667" defaultRowHeight="15.75"/>
  <cols>
    <col min="1" max="1" width="5.88333333333333" style="6" customWidth="1"/>
    <col min="2" max="2" width="8.75" style="6" customWidth="1"/>
    <col min="3" max="3" width="11" style="6" customWidth="1"/>
    <col min="4" max="4" width="15.8833333333333" style="6" customWidth="1"/>
    <col min="5" max="5" width="13.1333333333333" style="7" customWidth="1"/>
    <col min="6" max="6" width="15.8833333333333" style="6" customWidth="1"/>
    <col min="7" max="7" width="20.75" style="6" customWidth="1"/>
    <col min="8" max="8" width="23.75" style="6" customWidth="1"/>
    <col min="9" max="9" width="22.5" style="6" customWidth="1"/>
    <col min="10" max="10" width="17.25" style="6" customWidth="1"/>
    <col min="11" max="11" width="17.8833333333333" style="6" customWidth="1"/>
    <col min="12" max="12" width="9.25" style="6" customWidth="1"/>
    <col min="13" max="13" width="7.13333333333333" style="6" customWidth="1"/>
    <col min="14" max="16384" width="44.4416666666667" style="6"/>
  </cols>
  <sheetData>
    <row r="1" spans="1:1">
      <c r="A1" s="6" t="s">
        <v>1089</v>
      </c>
    </row>
    <row r="2" s="1" customFormat="1" ht="28.5" spans="1:13">
      <c r="A2" s="8" t="s">
        <v>1090</v>
      </c>
      <c r="B2" s="8"/>
      <c r="C2" s="8"/>
      <c r="D2" s="8"/>
      <c r="E2" s="9"/>
      <c r="F2" s="8"/>
      <c r="G2" s="8"/>
      <c r="H2" s="8"/>
      <c r="I2" s="8"/>
      <c r="J2" s="8"/>
      <c r="K2" s="8"/>
      <c r="L2" s="8"/>
      <c r="M2" s="8"/>
    </row>
    <row r="3" ht="22" customHeight="1" spans="1:12">
      <c r="A3" s="10"/>
      <c r="B3" s="10"/>
      <c r="C3" s="10"/>
      <c r="D3" s="10"/>
      <c r="L3" s="41" t="s">
        <v>1091</v>
      </c>
    </row>
    <row r="4" s="2" customFormat="1" ht="20" customHeight="1" spans="1:13">
      <c r="A4" s="11" t="s">
        <v>1092</v>
      </c>
      <c r="B4" s="11" t="s">
        <v>1093</v>
      </c>
      <c r="C4" s="11" t="s">
        <v>1094</v>
      </c>
      <c r="D4" s="11" t="s">
        <v>1095</v>
      </c>
      <c r="E4" s="12" t="s">
        <v>1096</v>
      </c>
      <c r="F4" s="11" t="s">
        <v>1097</v>
      </c>
      <c r="G4" s="13" t="s">
        <v>1098</v>
      </c>
      <c r="H4" s="14"/>
      <c r="I4" s="14"/>
      <c r="J4" s="14"/>
      <c r="K4" s="14"/>
      <c r="L4" s="42"/>
      <c r="M4" s="11" t="s">
        <v>1099</v>
      </c>
    </row>
    <row r="5" s="2" customFormat="1" ht="49" customHeight="1" spans="1:13">
      <c r="A5" s="15"/>
      <c r="B5" s="15"/>
      <c r="C5" s="15"/>
      <c r="D5" s="15"/>
      <c r="E5" s="16"/>
      <c r="F5" s="15"/>
      <c r="G5" s="17" t="s">
        <v>1100</v>
      </c>
      <c r="H5" s="17" t="s">
        <v>1101</v>
      </c>
      <c r="I5" s="17" t="s">
        <v>1102</v>
      </c>
      <c r="J5" s="17" t="s">
        <v>1103</v>
      </c>
      <c r="K5" s="17" t="s">
        <v>1104</v>
      </c>
      <c r="L5" s="17" t="s">
        <v>1105</v>
      </c>
      <c r="M5" s="15"/>
    </row>
    <row r="6" s="3" customFormat="1" ht="49" customHeight="1" spans="1:13">
      <c r="A6" s="18">
        <v>1</v>
      </c>
      <c r="B6" s="18">
        <v>406001</v>
      </c>
      <c r="C6" s="18" t="s">
        <v>1106</v>
      </c>
      <c r="D6" s="18" t="s">
        <v>1107</v>
      </c>
      <c r="E6" s="19">
        <v>15000</v>
      </c>
      <c r="F6" s="20" t="s">
        <v>1108</v>
      </c>
      <c r="G6" s="21" t="s">
        <v>1109</v>
      </c>
      <c r="H6" s="18" t="s">
        <v>1110</v>
      </c>
      <c r="I6" s="18" t="s">
        <v>1111</v>
      </c>
      <c r="J6" s="21" t="s">
        <v>1112</v>
      </c>
      <c r="K6" s="18" t="s">
        <v>1113</v>
      </c>
      <c r="L6" s="43" t="s">
        <v>1114</v>
      </c>
      <c r="M6" s="18"/>
    </row>
    <row r="7" s="3" customFormat="1" ht="72" customHeight="1" spans="1:13">
      <c r="A7" s="18">
        <v>2</v>
      </c>
      <c r="B7" s="18">
        <v>406001</v>
      </c>
      <c r="C7" s="18" t="s">
        <v>1106</v>
      </c>
      <c r="D7" s="18" t="s">
        <v>1115</v>
      </c>
      <c r="E7" s="19">
        <v>629400</v>
      </c>
      <c r="F7" s="21" t="s">
        <v>1116</v>
      </c>
      <c r="G7" s="21" t="s">
        <v>1117</v>
      </c>
      <c r="H7" s="18" t="s">
        <v>1118</v>
      </c>
      <c r="I7" s="18" t="s">
        <v>1119</v>
      </c>
      <c r="J7" s="21" t="s">
        <v>1120</v>
      </c>
      <c r="K7" s="18" t="s">
        <v>1121</v>
      </c>
      <c r="L7" s="44">
        <v>1</v>
      </c>
      <c r="M7" s="18"/>
    </row>
    <row r="8" s="3" customFormat="1" ht="60" customHeight="1" spans="1:13">
      <c r="A8" s="18">
        <v>3</v>
      </c>
      <c r="B8" s="18">
        <v>406001</v>
      </c>
      <c r="C8" s="18" t="s">
        <v>1106</v>
      </c>
      <c r="D8" s="18" t="s">
        <v>1122</v>
      </c>
      <c r="E8" s="19">
        <v>78750</v>
      </c>
      <c r="F8" s="21" t="s">
        <v>1123</v>
      </c>
      <c r="G8" s="21" t="s">
        <v>1124</v>
      </c>
      <c r="H8" s="18" t="s">
        <v>1118</v>
      </c>
      <c r="I8" s="18" t="s">
        <v>1125</v>
      </c>
      <c r="J8" s="21" t="s">
        <v>1126</v>
      </c>
      <c r="K8" s="18" t="s">
        <v>1127</v>
      </c>
      <c r="L8" s="44">
        <v>1</v>
      </c>
      <c r="M8" s="18"/>
    </row>
    <row r="9" s="3" customFormat="1" ht="60" customHeight="1" spans="1:13">
      <c r="A9" s="18">
        <v>4</v>
      </c>
      <c r="B9" s="18">
        <v>406001</v>
      </c>
      <c r="C9" s="18" t="s">
        <v>1106</v>
      </c>
      <c r="D9" s="18" t="s">
        <v>1128</v>
      </c>
      <c r="E9" s="19">
        <v>78000</v>
      </c>
      <c r="F9" s="21" t="s">
        <v>1129</v>
      </c>
      <c r="G9" s="21" t="s">
        <v>1130</v>
      </c>
      <c r="H9" s="18" t="s">
        <v>1118</v>
      </c>
      <c r="I9" s="21" t="s">
        <v>1131</v>
      </c>
      <c r="J9" s="21" t="s">
        <v>1132</v>
      </c>
      <c r="K9" s="18" t="s">
        <v>1113</v>
      </c>
      <c r="L9" s="43" t="s">
        <v>1114</v>
      </c>
      <c r="M9" s="18"/>
    </row>
    <row r="10" s="3" customFormat="1" ht="51" customHeight="1" spans="1:13">
      <c r="A10" s="18">
        <v>5</v>
      </c>
      <c r="B10" s="21">
        <v>201001</v>
      </c>
      <c r="C10" s="22" t="s">
        <v>1133</v>
      </c>
      <c r="D10" s="18" t="s">
        <v>1134</v>
      </c>
      <c r="E10" s="23">
        <v>38250</v>
      </c>
      <c r="F10" s="21" t="s">
        <v>1135</v>
      </c>
      <c r="G10" s="18" t="s">
        <v>1136</v>
      </c>
      <c r="H10" s="18" t="s">
        <v>1137</v>
      </c>
      <c r="I10" s="21" t="s">
        <v>1138</v>
      </c>
      <c r="J10" s="21" t="s">
        <v>1139</v>
      </c>
      <c r="K10" s="18" t="s">
        <v>1140</v>
      </c>
      <c r="L10" s="43" t="s">
        <v>1114</v>
      </c>
      <c r="M10" s="18"/>
    </row>
    <row r="11" s="3" customFormat="1" ht="54" customHeight="1" spans="1:13">
      <c r="A11" s="18">
        <v>6</v>
      </c>
      <c r="B11" s="21">
        <v>201001</v>
      </c>
      <c r="C11" s="22" t="s">
        <v>1133</v>
      </c>
      <c r="D11" s="18" t="s">
        <v>1141</v>
      </c>
      <c r="E11" s="23">
        <v>67500</v>
      </c>
      <c r="F11" s="21" t="s">
        <v>1142</v>
      </c>
      <c r="G11" s="18" t="s">
        <v>1136</v>
      </c>
      <c r="H11" s="18" t="s">
        <v>1137</v>
      </c>
      <c r="I11" s="21" t="s">
        <v>1138</v>
      </c>
      <c r="J11" s="21" t="s">
        <v>1143</v>
      </c>
      <c r="K11" s="18" t="s">
        <v>1140</v>
      </c>
      <c r="L11" s="43" t="s">
        <v>1114</v>
      </c>
      <c r="M11" s="18"/>
    </row>
    <row r="12" s="3" customFormat="1" ht="72" customHeight="1" spans="1:13">
      <c r="A12" s="18">
        <v>7</v>
      </c>
      <c r="B12" s="21">
        <v>201001</v>
      </c>
      <c r="C12" s="22" t="s">
        <v>1133</v>
      </c>
      <c r="D12" s="18" t="s">
        <v>1144</v>
      </c>
      <c r="E12" s="23">
        <v>43000</v>
      </c>
      <c r="F12" s="21" t="s">
        <v>1145</v>
      </c>
      <c r="G12" s="18" t="s">
        <v>1146</v>
      </c>
      <c r="H12" s="18" t="s">
        <v>1137</v>
      </c>
      <c r="I12" s="21" t="s">
        <v>1138</v>
      </c>
      <c r="J12" s="21" t="s">
        <v>1147</v>
      </c>
      <c r="K12" s="18" t="s">
        <v>1148</v>
      </c>
      <c r="L12" s="43" t="s">
        <v>1149</v>
      </c>
      <c r="M12" s="18"/>
    </row>
    <row r="13" s="3" customFormat="1" ht="66" customHeight="1" spans="1:13">
      <c r="A13" s="18">
        <v>8</v>
      </c>
      <c r="B13" s="21">
        <v>201001</v>
      </c>
      <c r="C13" s="22" t="s">
        <v>1150</v>
      </c>
      <c r="D13" s="18" t="s">
        <v>1151</v>
      </c>
      <c r="E13" s="23">
        <v>2244645</v>
      </c>
      <c r="F13" s="21" t="s">
        <v>1152</v>
      </c>
      <c r="G13" s="18" t="s">
        <v>1153</v>
      </c>
      <c r="H13" s="18" t="s">
        <v>1154</v>
      </c>
      <c r="I13" s="21" t="s">
        <v>1138</v>
      </c>
      <c r="J13" s="21" t="s">
        <v>1155</v>
      </c>
      <c r="K13" s="18" t="s">
        <v>1156</v>
      </c>
      <c r="L13" s="43" t="s">
        <v>1114</v>
      </c>
      <c r="M13" s="18"/>
    </row>
    <row r="14" s="3" customFormat="1" ht="46" customHeight="1" spans="1:13">
      <c r="A14" s="18">
        <v>9</v>
      </c>
      <c r="B14" s="18">
        <v>401001</v>
      </c>
      <c r="C14" s="22" t="s">
        <v>1157</v>
      </c>
      <c r="D14" s="18" t="s">
        <v>1158</v>
      </c>
      <c r="E14" s="19">
        <v>1948000</v>
      </c>
      <c r="F14" s="24" t="s">
        <v>1159</v>
      </c>
      <c r="G14" s="18">
        <v>3398</v>
      </c>
      <c r="H14" s="18" t="s">
        <v>1160</v>
      </c>
      <c r="I14" s="18" t="s">
        <v>1161</v>
      </c>
      <c r="J14" s="18" t="s">
        <v>1162</v>
      </c>
      <c r="K14" s="18" t="s">
        <v>1163</v>
      </c>
      <c r="L14" s="18" t="s">
        <v>1114</v>
      </c>
      <c r="M14" s="18"/>
    </row>
    <row r="15" s="3" customFormat="1" ht="46" customHeight="1" spans="1:13">
      <c r="A15" s="18">
        <v>10</v>
      </c>
      <c r="B15" s="18">
        <v>401001</v>
      </c>
      <c r="C15" s="22" t="s">
        <v>1157</v>
      </c>
      <c r="D15" s="18" t="s">
        <v>1164</v>
      </c>
      <c r="E15" s="19">
        <v>208000</v>
      </c>
      <c r="F15" s="24" t="s">
        <v>1165</v>
      </c>
      <c r="G15" s="18">
        <v>19</v>
      </c>
      <c r="H15" s="18" t="s">
        <v>1166</v>
      </c>
      <c r="I15" s="18" t="s">
        <v>1161</v>
      </c>
      <c r="J15" s="18" t="s">
        <v>1167</v>
      </c>
      <c r="K15" s="18" t="s">
        <v>1163</v>
      </c>
      <c r="L15" s="18" t="s">
        <v>1114</v>
      </c>
      <c r="M15" s="18"/>
    </row>
    <row r="16" s="3" customFormat="1" ht="46" customHeight="1" spans="1:13">
      <c r="A16" s="18">
        <v>11</v>
      </c>
      <c r="B16" s="18">
        <v>401001</v>
      </c>
      <c r="C16" s="22" t="s">
        <v>1157</v>
      </c>
      <c r="D16" s="18" t="s">
        <v>1168</v>
      </c>
      <c r="E16" s="19">
        <v>73220</v>
      </c>
      <c r="F16" s="25" t="s">
        <v>1169</v>
      </c>
      <c r="G16" s="18">
        <v>678</v>
      </c>
      <c r="H16" s="18" t="s">
        <v>1170</v>
      </c>
      <c r="I16" s="18" t="s">
        <v>1161</v>
      </c>
      <c r="J16" s="18" t="s">
        <v>1171</v>
      </c>
      <c r="K16" s="18" t="s">
        <v>1163</v>
      </c>
      <c r="L16" s="18" t="s">
        <v>1114</v>
      </c>
      <c r="M16" s="18"/>
    </row>
    <row r="17" s="3" customFormat="1" ht="46" customHeight="1" spans="1:13">
      <c r="A17" s="18">
        <v>12</v>
      </c>
      <c r="B17" s="18">
        <v>401001</v>
      </c>
      <c r="C17" s="22" t="s">
        <v>1157</v>
      </c>
      <c r="D17" s="18" t="s">
        <v>1172</v>
      </c>
      <c r="E17" s="19">
        <v>75820</v>
      </c>
      <c r="F17" s="25" t="s">
        <v>1173</v>
      </c>
      <c r="G17" s="18">
        <v>702</v>
      </c>
      <c r="H17" s="18" t="s">
        <v>1170</v>
      </c>
      <c r="I17" s="18" t="s">
        <v>1161</v>
      </c>
      <c r="J17" s="18" t="s">
        <v>1171</v>
      </c>
      <c r="K17" s="18" t="s">
        <v>1163</v>
      </c>
      <c r="L17" s="18" t="s">
        <v>1114</v>
      </c>
      <c r="M17" s="18"/>
    </row>
    <row r="18" s="3" customFormat="1" ht="46" customHeight="1" spans="1:13">
      <c r="A18" s="18">
        <v>13</v>
      </c>
      <c r="B18" s="18">
        <v>401001</v>
      </c>
      <c r="C18" s="22" t="s">
        <v>1157</v>
      </c>
      <c r="D18" s="18" t="s">
        <v>1174</v>
      </c>
      <c r="E18" s="19">
        <v>36200</v>
      </c>
      <c r="F18" s="24" t="s">
        <v>1175</v>
      </c>
      <c r="G18" s="26">
        <v>602</v>
      </c>
      <c r="H18" s="18" t="s">
        <v>1176</v>
      </c>
      <c r="I18" s="18" t="s">
        <v>1161</v>
      </c>
      <c r="J18" s="21" t="s">
        <v>1177</v>
      </c>
      <c r="K18" s="18" t="s">
        <v>1163</v>
      </c>
      <c r="L18" s="21" t="s">
        <v>1114</v>
      </c>
      <c r="M18" s="18"/>
    </row>
    <row r="19" s="3" customFormat="1" ht="63" customHeight="1" spans="1:13">
      <c r="A19" s="18">
        <v>14</v>
      </c>
      <c r="B19" s="18">
        <v>110004</v>
      </c>
      <c r="C19" s="18" t="s">
        <v>1178</v>
      </c>
      <c r="D19" s="18" t="s">
        <v>1179</v>
      </c>
      <c r="E19" s="19">
        <v>1205100</v>
      </c>
      <c r="F19" s="21" t="s">
        <v>1180</v>
      </c>
      <c r="G19" s="18" t="s">
        <v>1181</v>
      </c>
      <c r="H19" s="18" t="s">
        <v>1182</v>
      </c>
      <c r="I19" s="18" t="s">
        <v>1183</v>
      </c>
      <c r="J19" s="18" t="s">
        <v>1184</v>
      </c>
      <c r="K19" s="18" t="s">
        <v>1185</v>
      </c>
      <c r="L19" s="18" t="s">
        <v>1186</v>
      </c>
      <c r="M19" s="18"/>
    </row>
    <row r="20" s="3" customFormat="1" ht="72" customHeight="1" spans="1:13">
      <c r="A20" s="18">
        <v>15</v>
      </c>
      <c r="B20" s="18">
        <v>110004</v>
      </c>
      <c r="C20" s="18" t="s">
        <v>1178</v>
      </c>
      <c r="D20" s="18" t="s">
        <v>1187</v>
      </c>
      <c r="E20" s="19">
        <v>58600</v>
      </c>
      <c r="F20" s="21" t="s">
        <v>1180</v>
      </c>
      <c r="G20" s="18" t="s">
        <v>1188</v>
      </c>
      <c r="H20" s="18" t="s">
        <v>1189</v>
      </c>
      <c r="I20" s="18" t="s">
        <v>1190</v>
      </c>
      <c r="J20" s="18" t="s">
        <v>1191</v>
      </c>
      <c r="K20" s="18" t="s">
        <v>1185</v>
      </c>
      <c r="L20" s="18" t="s">
        <v>1186</v>
      </c>
      <c r="M20" s="18"/>
    </row>
    <row r="21" s="3" customFormat="1" ht="75" customHeight="1" spans="1:13">
      <c r="A21" s="18">
        <v>16</v>
      </c>
      <c r="B21" s="18">
        <v>110004</v>
      </c>
      <c r="C21" s="18" t="s">
        <v>1178</v>
      </c>
      <c r="D21" s="18" t="s">
        <v>1192</v>
      </c>
      <c r="E21" s="19">
        <v>50000</v>
      </c>
      <c r="F21" s="21" t="s">
        <v>1180</v>
      </c>
      <c r="G21" s="18" t="s">
        <v>1193</v>
      </c>
      <c r="H21" s="18" t="s">
        <v>1194</v>
      </c>
      <c r="I21" s="18" t="s">
        <v>1195</v>
      </c>
      <c r="J21" s="18" t="s">
        <v>1191</v>
      </c>
      <c r="K21" s="18" t="s">
        <v>1185</v>
      </c>
      <c r="L21" s="18" t="s">
        <v>1186</v>
      </c>
      <c r="M21" s="18"/>
    </row>
    <row r="22" s="3" customFormat="1" ht="108" customHeight="1" spans="1:13">
      <c r="A22" s="18">
        <v>17</v>
      </c>
      <c r="B22" s="18">
        <v>403001</v>
      </c>
      <c r="C22" s="18" t="s">
        <v>1196</v>
      </c>
      <c r="D22" s="18" t="s">
        <v>1197</v>
      </c>
      <c r="E22" s="19">
        <v>907400</v>
      </c>
      <c r="F22" s="21" t="s">
        <v>1198</v>
      </c>
      <c r="G22" s="21" t="s">
        <v>1199</v>
      </c>
      <c r="H22" s="18" t="s">
        <v>1200</v>
      </c>
      <c r="I22" s="21" t="s">
        <v>1201</v>
      </c>
      <c r="J22" s="21" t="s">
        <v>1202</v>
      </c>
      <c r="K22" s="44" t="s">
        <v>1203</v>
      </c>
      <c r="L22" s="44" t="s">
        <v>1204</v>
      </c>
      <c r="M22" s="21"/>
    </row>
    <row r="23" s="3" customFormat="1" ht="54" customHeight="1" spans="1:13">
      <c r="A23" s="18">
        <v>18</v>
      </c>
      <c r="B23" s="18">
        <v>403001</v>
      </c>
      <c r="C23" s="18" t="s">
        <v>1196</v>
      </c>
      <c r="D23" s="18" t="s">
        <v>1205</v>
      </c>
      <c r="E23" s="19">
        <v>1927000</v>
      </c>
      <c r="F23" s="21" t="s">
        <v>1129</v>
      </c>
      <c r="G23" s="18" t="s">
        <v>1206</v>
      </c>
      <c r="H23" s="18" t="s">
        <v>1207</v>
      </c>
      <c r="I23" s="21" t="s">
        <v>1208</v>
      </c>
      <c r="J23" s="21" t="s">
        <v>1209</v>
      </c>
      <c r="K23" s="18" t="s">
        <v>1210</v>
      </c>
      <c r="L23" s="44">
        <v>0.9</v>
      </c>
      <c r="M23" s="18"/>
    </row>
    <row r="24" s="3" customFormat="1" ht="63" customHeight="1" spans="1:13">
      <c r="A24" s="18">
        <v>19</v>
      </c>
      <c r="B24" s="18">
        <v>403001</v>
      </c>
      <c r="C24" s="18" t="s">
        <v>1196</v>
      </c>
      <c r="D24" s="18" t="s">
        <v>1211</v>
      </c>
      <c r="E24" s="19">
        <v>17000</v>
      </c>
      <c r="F24" s="21" t="s">
        <v>1212</v>
      </c>
      <c r="G24" s="18" t="s">
        <v>1213</v>
      </c>
      <c r="H24" s="18" t="s">
        <v>1207</v>
      </c>
      <c r="I24" s="45" t="s">
        <v>1214</v>
      </c>
      <c r="J24" s="21" t="s">
        <v>1215</v>
      </c>
      <c r="K24" s="18" t="s">
        <v>1210</v>
      </c>
      <c r="L24" s="44">
        <v>0.9</v>
      </c>
      <c r="M24" s="18"/>
    </row>
    <row r="25" s="3" customFormat="1" ht="61" customHeight="1" spans="1:13">
      <c r="A25" s="18">
        <v>20</v>
      </c>
      <c r="B25" s="18">
        <v>403001</v>
      </c>
      <c r="C25" s="18" t="s">
        <v>1196</v>
      </c>
      <c r="D25" s="18" t="s">
        <v>1216</v>
      </c>
      <c r="E25" s="19">
        <v>25000</v>
      </c>
      <c r="F25" s="21" t="s">
        <v>1217</v>
      </c>
      <c r="G25" s="18" t="s">
        <v>1218</v>
      </c>
      <c r="H25" s="18" t="s">
        <v>1207</v>
      </c>
      <c r="I25" s="45" t="s">
        <v>1214</v>
      </c>
      <c r="J25" s="21" t="s">
        <v>1219</v>
      </c>
      <c r="K25" s="18" t="s">
        <v>1210</v>
      </c>
      <c r="L25" s="44">
        <v>0.9</v>
      </c>
      <c r="M25" s="18"/>
    </row>
    <row r="26" s="3" customFormat="1" ht="113" customHeight="1" spans="1:13">
      <c r="A26" s="18">
        <v>21</v>
      </c>
      <c r="B26" s="18">
        <v>402001</v>
      </c>
      <c r="C26" s="22" t="s">
        <v>1220</v>
      </c>
      <c r="D26" s="18" t="s">
        <v>1221</v>
      </c>
      <c r="E26" s="19">
        <v>46000</v>
      </c>
      <c r="F26" s="21" t="s">
        <v>1129</v>
      </c>
      <c r="G26" s="18" t="s">
        <v>1222</v>
      </c>
      <c r="H26" s="18" t="s">
        <v>1223</v>
      </c>
      <c r="I26" s="45" t="s">
        <v>1224</v>
      </c>
      <c r="J26" s="21" t="s">
        <v>1225</v>
      </c>
      <c r="K26" s="18" t="s">
        <v>1226</v>
      </c>
      <c r="L26" s="44" t="s">
        <v>1114</v>
      </c>
      <c r="M26" s="18"/>
    </row>
    <row r="27" s="4" customFormat="1" ht="72" customHeight="1" spans="1:13">
      <c r="A27" s="18">
        <v>22</v>
      </c>
      <c r="B27" s="18"/>
      <c r="C27" s="27" t="s">
        <v>1227</v>
      </c>
      <c r="D27" s="18" t="s">
        <v>1228</v>
      </c>
      <c r="E27" s="23">
        <v>377500</v>
      </c>
      <c r="F27" s="21" t="s">
        <v>1229</v>
      </c>
      <c r="G27" s="18" t="s">
        <v>1230</v>
      </c>
      <c r="H27" s="28" t="s">
        <v>1231</v>
      </c>
      <c r="I27" s="21" t="s">
        <v>1201</v>
      </c>
      <c r="J27" s="21" t="s">
        <v>1232</v>
      </c>
      <c r="K27" s="18" t="s">
        <v>1233</v>
      </c>
      <c r="L27" s="18" t="s">
        <v>1234</v>
      </c>
      <c r="M27" s="46"/>
    </row>
    <row r="28" s="4" customFormat="1" ht="49" customHeight="1" spans="1:13">
      <c r="A28" s="18">
        <v>23</v>
      </c>
      <c r="B28" s="18"/>
      <c r="C28" s="27" t="s">
        <v>1227</v>
      </c>
      <c r="D28" s="18" t="s">
        <v>1128</v>
      </c>
      <c r="E28" s="23">
        <v>1989250</v>
      </c>
      <c r="F28" s="21" t="s">
        <v>1129</v>
      </c>
      <c r="G28" s="18" t="s">
        <v>1235</v>
      </c>
      <c r="H28" s="18" t="s">
        <v>1236</v>
      </c>
      <c r="I28" s="21" t="s">
        <v>1201</v>
      </c>
      <c r="J28" s="18" t="s">
        <v>1237</v>
      </c>
      <c r="K28" s="18" t="s">
        <v>1238</v>
      </c>
      <c r="L28" s="18" t="s">
        <v>1234</v>
      </c>
      <c r="M28" s="46"/>
    </row>
    <row r="29" s="3" customFormat="1" ht="75" customHeight="1" spans="1:13">
      <c r="A29" s="18">
        <v>24</v>
      </c>
      <c r="B29" s="27">
        <v>132002</v>
      </c>
      <c r="C29" s="29" t="s">
        <v>1239</v>
      </c>
      <c r="D29" s="30" t="s">
        <v>1240</v>
      </c>
      <c r="E29" s="19">
        <v>200000</v>
      </c>
      <c r="F29" s="24" t="s">
        <v>1241</v>
      </c>
      <c r="G29" s="30" t="s">
        <v>1242</v>
      </c>
      <c r="H29" s="30" t="s">
        <v>1243</v>
      </c>
      <c r="I29" s="24" t="s">
        <v>1244</v>
      </c>
      <c r="J29" s="30" t="s">
        <v>1245</v>
      </c>
      <c r="K29" s="30" t="s">
        <v>1246</v>
      </c>
      <c r="L29" s="47" t="s">
        <v>1247</v>
      </c>
      <c r="M29" s="18"/>
    </row>
    <row r="30" s="3" customFormat="1" ht="81" customHeight="1" spans="1:13">
      <c r="A30" s="18">
        <v>25</v>
      </c>
      <c r="B30" s="18">
        <v>506001</v>
      </c>
      <c r="C30" s="18" t="s">
        <v>1248</v>
      </c>
      <c r="D30" s="21" t="s">
        <v>1249</v>
      </c>
      <c r="E30" s="19">
        <v>3945000</v>
      </c>
      <c r="F30" s="24" t="s">
        <v>1241</v>
      </c>
      <c r="G30" s="18" t="s">
        <v>1250</v>
      </c>
      <c r="H30" s="18" t="s">
        <v>1251</v>
      </c>
      <c r="I30" s="21" t="s">
        <v>1252</v>
      </c>
      <c r="J30" s="18" t="s">
        <v>1253</v>
      </c>
      <c r="K30" s="18" t="s">
        <v>1254</v>
      </c>
      <c r="L30" s="43" t="s">
        <v>1247</v>
      </c>
      <c r="M30" s="21"/>
    </row>
    <row r="31" s="3" customFormat="1" ht="47" customHeight="1" spans="1:13">
      <c r="A31" s="18">
        <v>26</v>
      </c>
      <c r="B31" s="31">
        <v>201001</v>
      </c>
      <c r="C31" s="22" t="s">
        <v>1133</v>
      </c>
      <c r="D31" s="32" t="s">
        <v>1255</v>
      </c>
      <c r="E31" s="23">
        <v>150000</v>
      </c>
      <c r="F31" s="31" t="s">
        <v>1256</v>
      </c>
      <c r="G31" s="18" t="s">
        <v>1257</v>
      </c>
      <c r="H31" s="18" t="s">
        <v>1137</v>
      </c>
      <c r="I31" s="21" t="s">
        <v>1138</v>
      </c>
      <c r="J31" s="21" t="s">
        <v>1258</v>
      </c>
      <c r="K31" s="18" t="s">
        <v>1148</v>
      </c>
      <c r="L31" s="43" t="s">
        <v>1149</v>
      </c>
      <c r="M31" s="31"/>
    </row>
    <row r="32" s="3" customFormat="1" ht="66" customHeight="1" spans="1:13">
      <c r="A32" s="18">
        <v>27</v>
      </c>
      <c r="B32" s="18">
        <v>110001</v>
      </c>
      <c r="C32" s="18" t="s">
        <v>1259</v>
      </c>
      <c r="D32" s="21" t="s">
        <v>1260</v>
      </c>
      <c r="E32" s="19">
        <v>6350000</v>
      </c>
      <c r="F32" s="383" t="s">
        <v>1261</v>
      </c>
      <c r="G32" s="18" t="s">
        <v>1262</v>
      </c>
      <c r="H32" s="18" t="s">
        <v>1263</v>
      </c>
      <c r="I32" s="18" t="s">
        <v>1264</v>
      </c>
      <c r="J32" s="21" t="s">
        <v>1265</v>
      </c>
      <c r="K32" s="18" t="s">
        <v>1266</v>
      </c>
      <c r="L32" s="43" t="s">
        <v>1114</v>
      </c>
      <c r="M32" s="18"/>
    </row>
    <row r="33" s="3" customFormat="1" ht="51" customHeight="1" spans="1:13">
      <c r="A33" s="18">
        <v>28</v>
      </c>
      <c r="B33" s="18">
        <v>110001</v>
      </c>
      <c r="C33" s="18" t="s">
        <v>1259</v>
      </c>
      <c r="D33" s="21" t="s">
        <v>1267</v>
      </c>
      <c r="E33" s="19">
        <v>13800000</v>
      </c>
      <c r="F33" s="383" t="s">
        <v>1261</v>
      </c>
      <c r="G33" s="18" t="s">
        <v>1268</v>
      </c>
      <c r="H33" s="18" t="s">
        <v>1263</v>
      </c>
      <c r="I33" s="18" t="s">
        <v>1264</v>
      </c>
      <c r="J33" s="21" t="s">
        <v>1269</v>
      </c>
      <c r="K33" s="18" t="s">
        <v>1266</v>
      </c>
      <c r="L33" s="43" t="s">
        <v>1114</v>
      </c>
      <c r="M33" s="21"/>
    </row>
    <row r="34" s="3" customFormat="1" ht="132" customHeight="1" spans="1:13">
      <c r="A34" s="18">
        <v>29</v>
      </c>
      <c r="B34" s="33">
        <v>126001</v>
      </c>
      <c r="C34" s="34" t="s">
        <v>1270</v>
      </c>
      <c r="D34" s="35" t="s">
        <v>1271</v>
      </c>
      <c r="E34" s="36">
        <v>853000</v>
      </c>
      <c r="F34" s="35" t="s">
        <v>1272</v>
      </c>
      <c r="G34" s="33" t="s">
        <v>1273</v>
      </c>
      <c r="H34" s="33" t="s">
        <v>1274</v>
      </c>
      <c r="I34" s="35" t="s">
        <v>1275</v>
      </c>
      <c r="J34" s="33" t="s">
        <v>1276</v>
      </c>
      <c r="K34" s="33" t="s">
        <v>1277</v>
      </c>
      <c r="L34" s="48">
        <v>1</v>
      </c>
      <c r="M34" s="49"/>
    </row>
    <row r="35" s="3" customFormat="1" ht="54" customHeight="1" spans="1:13">
      <c r="A35" s="18">
        <v>30</v>
      </c>
      <c r="B35" s="18">
        <v>113001</v>
      </c>
      <c r="C35" s="22" t="s">
        <v>1278</v>
      </c>
      <c r="D35" s="21" t="s">
        <v>1279</v>
      </c>
      <c r="E35" s="19">
        <v>100000</v>
      </c>
      <c r="F35" s="18" t="s">
        <v>1280</v>
      </c>
      <c r="G35" s="18" t="s">
        <v>1281</v>
      </c>
      <c r="H35" s="18" t="s">
        <v>1282</v>
      </c>
      <c r="I35" s="21" t="s">
        <v>1283</v>
      </c>
      <c r="J35" s="21" t="s">
        <v>1284</v>
      </c>
      <c r="K35" s="18" t="s">
        <v>1285</v>
      </c>
      <c r="L35" s="21" t="s">
        <v>1286</v>
      </c>
      <c r="M35" s="18"/>
    </row>
    <row r="36" s="3" customFormat="1" ht="104" customHeight="1" spans="1:13">
      <c r="A36" s="18">
        <v>31</v>
      </c>
      <c r="B36" s="18">
        <v>406001</v>
      </c>
      <c r="C36" s="18" t="s">
        <v>1106</v>
      </c>
      <c r="D36" s="18" t="s">
        <v>1287</v>
      </c>
      <c r="E36" s="19">
        <v>300000</v>
      </c>
      <c r="F36" s="18" t="s">
        <v>1280</v>
      </c>
      <c r="G36" s="18" t="s">
        <v>1288</v>
      </c>
      <c r="H36" s="18" t="s">
        <v>1118</v>
      </c>
      <c r="I36" s="18" t="s">
        <v>1289</v>
      </c>
      <c r="J36" s="21" t="s">
        <v>1290</v>
      </c>
      <c r="K36" s="18" t="s">
        <v>1291</v>
      </c>
      <c r="L36" s="43" t="s">
        <v>1114</v>
      </c>
      <c r="M36" s="18"/>
    </row>
    <row r="37" s="3" customFormat="1" ht="225" customHeight="1" spans="1:13">
      <c r="A37" s="18">
        <v>32</v>
      </c>
      <c r="B37" s="21" t="s">
        <v>1292</v>
      </c>
      <c r="C37" s="21" t="s">
        <v>1293</v>
      </c>
      <c r="D37" s="18" t="s">
        <v>1294</v>
      </c>
      <c r="E37" s="23">
        <v>269200</v>
      </c>
      <c r="F37" s="18" t="s">
        <v>1280</v>
      </c>
      <c r="G37" s="21" t="s">
        <v>1295</v>
      </c>
      <c r="H37" s="21" t="s">
        <v>1296</v>
      </c>
      <c r="I37" s="21" t="s">
        <v>1297</v>
      </c>
      <c r="J37" s="18" t="s">
        <v>1298</v>
      </c>
      <c r="K37" s="18" t="s">
        <v>1299</v>
      </c>
      <c r="L37" s="18" t="s">
        <v>1300</v>
      </c>
      <c r="M37" s="18"/>
    </row>
    <row r="38" s="3" customFormat="1" ht="228" customHeight="1" spans="1:13">
      <c r="A38" s="18">
        <v>33</v>
      </c>
      <c r="B38" s="21" t="s">
        <v>1292</v>
      </c>
      <c r="C38" s="21" t="s">
        <v>1293</v>
      </c>
      <c r="D38" s="18" t="s">
        <v>1301</v>
      </c>
      <c r="E38" s="19">
        <v>350600</v>
      </c>
      <c r="F38" s="18" t="s">
        <v>1280</v>
      </c>
      <c r="G38" s="21" t="s">
        <v>1302</v>
      </c>
      <c r="H38" s="21" t="s">
        <v>1303</v>
      </c>
      <c r="I38" s="21" t="s">
        <v>1304</v>
      </c>
      <c r="J38" s="21" t="s">
        <v>1305</v>
      </c>
      <c r="K38" s="18" t="s">
        <v>1306</v>
      </c>
      <c r="L38" s="18" t="s">
        <v>1307</v>
      </c>
      <c r="M38" s="18"/>
    </row>
    <row r="39" s="3" customFormat="1" ht="168" customHeight="1" spans="1:13">
      <c r="A39" s="18">
        <v>34</v>
      </c>
      <c r="B39" s="21" t="s">
        <v>1292</v>
      </c>
      <c r="C39" s="21" t="s">
        <v>1293</v>
      </c>
      <c r="D39" s="18" t="s">
        <v>1308</v>
      </c>
      <c r="E39" s="19">
        <v>250000</v>
      </c>
      <c r="F39" s="18" t="s">
        <v>1280</v>
      </c>
      <c r="G39" s="21" t="s">
        <v>1309</v>
      </c>
      <c r="H39" s="21" t="s">
        <v>1310</v>
      </c>
      <c r="I39" s="21" t="s">
        <v>1311</v>
      </c>
      <c r="J39" s="21" t="s">
        <v>1312</v>
      </c>
      <c r="K39" s="18" t="s">
        <v>1313</v>
      </c>
      <c r="L39" s="18" t="s">
        <v>1300</v>
      </c>
      <c r="M39" s="18"/>
    </row>
    <row r="40" s="3" customFormat="1" ht="101" customHeight="1" spans="1:13">
      <c r="A40" s="18">
        <v>35</v>
      </c>
      <c r="B40" s="21" t="s">
        <v>1292</v>
      </c>
      <c r="C40" s="21" t="s">
        <v>1293</v>
      </c>
      <c r="D40" s="18" t="s">
        <v>1314</v>
      </c>
      <c r="E40" s="19">
        <v>184000</v>
      </c>
      <c r="F40" s="18" t="s">
        <v>1280</v>
      </c>
      <c r="G40" s="21" t="s">
        <v>1315</v>
      </c>
      <c r="H40" s="21" t="s">
        <v>1316</v>
      </c>
      <c r="I40" s="21" t="s">
        <v>1317</v>
      </c>
      <c r="J40" s="50" t="s">
        <v>1318</v>
      </c>
      <c r="K40" s="38" t="s">
        <v>1319</v>
      </c>
      <c r="L40" s="18" t="s">
        <v>1300</v>
      </c>
      <c r="M40" s="18"/>
    </row>
    <row r="41" s="3" customFormat="1" ht="147" customHeight="1" spans="1:13">
      <c r="A41" s="18">
        <v>36</v>
      </c>
      <c r="B41" s="21" t="s">
        <v>1292</v>
      </c>
      <c r="C41" s="21" t="s">
        <v>1293</v>
      </c>
      <c r="D41" s="18" t="s">
        <v>1320</v>
      </c>
      <c r="E41" s="19">
        <v>1560000</v>
      </c>
      <c r="F41" s="18" t="s">
        <v>1280</v>
      </c>
      <c r="G41" s="18" t="s">
        <v>1321</v>
      </c>
      <c r="H41" s="21" t="s">
        <v>1322</v>
      </c>
      <c r="I41" s="21" t="s">
        <v>1323</v>
      </c>
      <c r="J41" s="21" t="s">
        <v>1324</v>
      </c>
      <c r="K41" s="38" t="s">
        <v>1325</v>
      </c>
      <c r="L41" s="18" t="s">
        <v>1326</v>
      </c>
      <c r="M41" s="18"/>
    </row>
    <row r="42" s="3" customFormat="1" ht="51" customHeight="1" spans="1:13">
      <c r="A42" s="18">
        <v>37</v>
      </c>
      <c r="B42" s="31">
        <v>201001</v>
      </c>
      <c r="C42" s="22" t="s">
        <v>1133</v>
      </c>
      <c r="D42" s="18" t="s">
        <v>1327</v>
      </c>
      <c r="E42" s="19">
        <v>1374996</v>
      </c>
      <c r="F42" s="18" t="s">
        <v>1280</v>
      </c>
      <c r="G42" s="18" t="s">
        <v>1328</v>
      </c>
      <c r="H42" s="18" t="s">
        <v>1154</v>
      </c>
      <c r="I42" s="21" t="s">
        <v>1138</v>
      </c>
      <c r="J42" s="21" t="s">
        <v>1329</v>
      </c>
      <c r="K42" s="18" t="s">
        <v>1156</v>
      </c>
      <c r="L42" s="43" t="s">
        <v>1114</v>
      </c>
      <c r="M42" s="21"/>
    </row>
    <row r="43" s="3" customFormat="1" ht="48" customHeight="1" spans="1:13">
      <c r="A43" s="18">
        <v>38</v>
      </c>
      <c r="B43" s="31">
        <v>201001</v>
      </c>
      <c r="C43" s="22" t="s">
        <v>1133</v>
      </c>
      <c r="D43" s="21" t="s">
        <v>1330</v>
      </c>
      <c r="E43" s="19">
        <v>124700</v>
      </c>
      <c r="F43" s="18" t="s">
        <v>1280</v>
      </c>
      <c r="G43" s="18" t="s">
        <v>1331</v>
      </c>
      <c r="H43" s="37" t="s">
        <v>1137</v>
      </c>
      <c r="I43" s="21" t="s">
        <v>1332</v>
      </c>
      <c r="J43" s="21" t="s">
        <v>1333</v>
      </c>
      <c r="K43" s="18" t="s">
        <v>1334</v>
      </c>
      <c r="L43" s="43" t="s">
        <v>1114</v>
      </c>
      <c r="M43" s="21"/>
    </row>
    <row r="44" s="3" customFormat="1" ht="62" customHeight="1" spans="1:13">
      <c r="A44" s="18">
        <v>39</v>
      </c>
      <c r="B44" s="31">
        <v>201001</v>
      </c>
      <c r="C44" s="22" t="s">
        <v>1133</v>
      </c>
      <c r="D44" s="18" t="s">
        <v>1335</v>
      </c>
      <c r="E44" s="19">
        <v>2835216</v>
      </c>
      <c r="F44" s="18" t="s">
        <v>1280</v>
      </c>
      <c r="G44" s="18" t="s">
        <v>1336</v>
      </c>
      <c r="H44" s="18" t="s">
        <v>1337</v>
      </c>
      <c r="I44" s="21" t="s">
        <v>1332</v>
      </c>
      <c r="J44" s="21" t="s">
        <v>1338</v>
      </c>
      <c r="K44" s="18" t="s">
        <v>1339</v>
      </c>
      <c r="L44" s="21" t="s">
        <v>1114</v>
      </c>
      <c r="M44" s="21"/>
    </row>
    <row r="45" s="3" customFormat="1" ht="52" customHeight="1" spans="1:13">
      <c r="A45" s="18">
        <v>40</v>
      </c>
      <c r="B45" s="31">
        <v>201001</v>
      </c>
      <c r="C45" s="22" t="s">
        <v>1133</v>
      </c>
      <c r="D45" s="18" t="s">
        <v>1340</v>
      </c>
      <c r="E45" s="19">
        <v>211680</v>
      </c>
      <c r="F45" s="18" t="s">
        <v>1280</v>
      </c>
      <c r="G45" s="18" t="s">
        <v>1341</v>
      </c>
      <c r="H45" s="18" t="s">
        <v>1342</v>
      </c>
      <c r="I45" s="21" t="s">
        <v>1332</v>
      </c>
      <c r="J45" s="21" t="s">
        <v>1343</v>
      </c>
      <c r="K45" s="18" t="s">
        <v>1344</v>
      </c>
      <c r="L45" s="21" t="s">
        <v>1114</v>
      </c>
      <c r="M45" s="18"/>
    </row>
    <row r="46" s="3" customFormat="1" ht="50" customHeight="1" spans="1:13">
      <c r="A46" s="18">
        <v>41</v>
      </c>
      <c r="B46" s="31">
        <v>201001</v>
      </c>
      <c r="C46" s="22" t="s">
        <v>1133</v>
      </c>
      <c r="D46" s="18" t="s">
        <v>1345</v>
      </c>
      <c r="E46" s="19">
        <v>114665</v>
      </c>
      <c r="F46" s="18" t="s">
        <v>1280</v>
      </c>
      <c r="G46" s="18" t="s">
        <v>1346</v>
      </c>
      <c r="H46" s="18" t="s">
        <v>1342</v>
      </c>
      <c r="I46" s="18" t="s">
        <v>1347</v>
      </c>
      <c r="J46" s="21" t="s">
        <v>1348</v>
      </c>
      <c r="K46" s="18" t="s">
        <v>1349</v>
      </c>
      <c r="L46" s="21" t="s">
        <v>1114</v>
      </c>
      <c r="M46" s="21"/>
    </row>
    <row r="47" s="3" customFormat="1" ht="54" customHeight="1" spans="1:13">
      <c r="A47" s="18">
        <v>42</v>
      </c>
      <c r="B47" s="31">
        <v>201001</v>
      </c>
      <c r="C47" s="22" t="s">
        <v>1133</v>
      </c>
      <c r="D47" s="21" t="s">
        <v>1350</v>
      </c>
      <c r="E47" s="19">
        <v>226680</v>
      </c>
      <c r="F47" s="18" t="s">
        <v>1280</v>
      </c>
      <c r="G47" s="18" t="s">
        <v>1351</v>
      </c>
      <c r="H47" s="18" t="s">
        <v>1342</v>
      </c>
      <c r="I47" s="18" t="s">
        <v>1347</v>
      </c>
      <c r="J47" s="21" t="s">
        <v>1352</v>
      </c>
      <c r="K47" s="18" t="s">
        <v>1148</v>
      </c>
      <c r="L47" s="21" t="s">
        <v>1149</v>
      </c>
      <c r="M47" s="21"/>
    </row>
    <row r="48" s="3" customFormat="1" ht="40" customHeight="1" spans="1:13">
      <c r="A48" s="18">
        <v>43</v>
      </c>
      <c r="B48" s="31">
        <v>201001</v>
      </c>
      <c r="C48" s="22" t="s">
        <v>1133</v>
      </c>
      <c r="D48" s="21" t="s">
        <v>1353</v>
      </c>
      <c r="E48" s="19">
        <v>613324</v>
      </c>
      <c r="F48" s="18" t="s">
        <v>1280</v>
      </c>
      <c r="G48" s="18" t="s">
        <v>1354</v>
      </c>
      <c r="H48" s="18" t="s">
        <v>1355</v>
      </c>
      <c r="I48" s="18" t="s">
        <v>1347</v>
      </c>
      <c r="J48" s="21" t="s">
        <v>1356</v>
      </c>
      <c r="K48" s="18" t="s">
        <v>1357</v>
      </c>
      <c r="L48" s="21" t="s">
        <v>1114</v>
      </c>
      <c r="M48" s="18"/>
    </row>
    <row r="49" s="3" customFormat="1" ht="51" customHeight="1" spans="1:13">
      <c r="A49" s="18">
        <v>44</v>
      </c>
      <c r="B49" s="31">
        <v>201001</v>
      </c>
      <c r="C49" s="22" t="s">
        <v>1133</v>
      </c>
      <c r="D49" s="18" t="s">
        <v>1358</v>
      </c>
      <c r="E49" s="19">
        <v>150000</v>
      </c>
      <c r="F49" s="18" t="s">
        <v>1280</v>
      </c>
      <c r="G49" s="38" t="s">
        <v>1359</v>
      </c>
      <c r="H49" s="38" t="s">
        <v>1360</v>
      </c>
      <c r="I49" s="18" t="s">
        <v>1347</v>
      </c>
      <c r="J49" s="21" t="s">
        <v>1258</v>
      </c>
      <c r="K49" s="38" t="s">
        <v>1361</v>
      </c>
      <c r="L49" s="21" t="s">
        <v>1114</v>
      </c>
      <c r="M49" s="21"/>
    </row>
    <row r="50" s="3" customFormat="1" ht="119" customHeight="1" spans="1:13">
      <c r="A50" s="18">
        <v>45</v>
      </c>
      <c r="B50" s="18">
        <v>115001</v>
      </c>
      <c r="C50" s="22" t="s">
        <v>1362</v>
      </c>
      <c r="D50" s="18" t="s">
        <v>1363</v>
      </c>
      <c r="E50" s="19">
        <v>100000</v>
      </c>
      <c r="F50" s="18" t="s">
        <v>1280</v>
      </c>
      <c r="G50" s="18" t="s">
        <v>1364</v>
      </c>
      <c r="H50" s="18" t="s">
        <v>1365</v>
      </c>
      <c r="I50" s="21" t="s">
        <v>1366</v>
      </c>
      <c r="J50" s="21" t="s">
        <v>1367</v>
      </c>
      <c r="K50" s="18" t="s">
        <v>1368</v>
      </c>
      <c r="L50" s="43" t="s">
        <v>1114</v>
      </c>
      <c r="M50" s="18"/>
    </row>
    <row r="51" s="3" customFormat="1" ht="98" customHeight="1" spans="1:13">
      <c r="A51" s="18">
        <v>46</v>
      </c>
      <c r="B51" s="18">
        <v>115001</v>
      </c>
      <c r="C51" s="18" t="s">
        <v>1369</v>
      </c>
      <c r="D51" s="18" t="s">
        <v>1370</v>
      </c>
      <c r="E51" s="19">
        <v>200000</v>
      </c>
      <c r="F51" s="18" t="s">
        <v>1280</v>
      </c>
      <c r="G51" s="21" t="s">
        <v>1371</v>
      </c>
      <c r="H51" s="18" t="s">
        <v>1372</v>
      </c>
      <c r="I51" s="21" t="s">
        <v>1373</v>
      </c>
      <c r="J51" s="21" t="s">
        <v>1367</v>
      </c>
      <c r="K51" s="18" t="s">
        <v>1374</v>
      </c>
      <c r="L51" s="43" t="s">
        <v>1247</v>
      </c>
      <c r="M51" s="18"/>
    </row>
    <row r="52" s="3" customFormat="1" ht="96" customHeight="1" spans="1:13">
      <c r="A52" s="18">
        <v>47</v>
      </c>
      <c r="B52" s="18">
        <v>111001</v>
      </c>
      <c r="C52" s="22" t="s">
        <v>1375</v>
      </c>
      <c r="D52" s="18" t="s">
        <v>1376</v>
      </c>
      <c r="E52" s="19">
        <v>1000000</v>
      </c>
      <c r="F52" s="18" t="s">
        <v>1280</v>
      </c>
      <c r="G52" s="18" t="s">
        <v>1377</v>
      </c>
      <c r="H52" s="18" t="s">
        <v>1378</v>
      </c>
      <c r="I52" s="21" t="s">
        <v>1252</v>
      </c>
      <c r="J52" s="21" t="s">
        <v>1379</v>
      </c>
      <c r="K52" s="18" t="s">
        <v>1380</v>
      </c>
      <c r="L52" s="21" t="s">
        <v>1247</v>
      </c>
      <c r="M52" s="18"/>
    </row>
    <row r="53" s="3" customFormat="1" ht="36" customHeight="1" spans="1:13">
      <c r="A53" s="18">
        <v>48</v>
      </c>
      <c r="B53" s="18">
        <v>117001</v>
      </c>
      <c r="C53" s="21" t="s">
        <v>1381</v>
      </c>
      <c r="D53" s="18" t="s">
        <v>1382</v>
      </c>
      <c r="E53" s="19">
        <v>100000</v>
      </c>
      <c r="F53" s="18" t="s">
        <v>1280</v>
      </c>
      <c r="G53" s="18" t="s">
        <v>1383</v>
      </c>
      <c r="H53" s="18" t="s">
        <v>1384</v>
      </c>
      <c r="I53" s="18" t="s">
        <v>1385</v>
      </c>
      <c r="J53" s="18" t="s">
        <v>1386</v>
      </c>
      <c r="K53" s="18" t="s">
        <v>1387</v>
      </c>
      <c r="L53" s="18" t="s">
        <v>1114</v>
      </c>
      <c r="M53" s="18"/>
    </row>
    <row r="54" s="3" customFormat="1" ht="41" customHeight="1" spans="1:13">
      <c r="A54" s="18">
        <v>49</v>
      </c>
      <c r="B54" s="18">
        <v>117001</v>
      </c>
      <c r="C54" s="21" t="s">
        <v>1381</v>
      </c>
      <c r="D54" s="18" t="s">
        <v>1388</v>
      </c>
      <c r="E54" s="19">
        <v>40000</v>
      </c>
      <c r="F54" s="18" t="s">
        <v>1280</v>
      </c>
      <c r="G54" s="18" t="s">
        <v>1389</v>
      </c>
      <c r="H54" s="18" t="s">
        <v>1390</v>
      </c>
      <c r="I54" s="18" t="s">
        <v>1385</v>
      </c>
      <c r="J54" s="18" t="s">
        <v>1391</v>
      </c>
      <c r="K54" s="18" t="s">
        <v>1392</v>
      </c>
      <c r="L54" s="18" t="s">
        <v>1114</v>
      </c>
      <c r="M54" s="18"/>
    </row>
    <row r="55" s="3" customFormat="1" ht="47.25" spans="1:13">
      <c r="A55" s="18">
        <v>50</v>
      </c>
      <c r="B55" s="18">
        <v>143001</v>
      </c>
      <c r="C55" s="22" t="s">
        <v>1393</v>
      </c>
      <c r="D55" s="21" t="s">
        <v>1394</v>
      </c>
      <c r="E55" s="19">
        <v>40000</v>
      </c>
      <c r="F55" s="18" t="s">
        <v>1280</v>
      </c>
      <c r="G55" s="21" t="s">
        <v>1395</v>
      </c>
      <c r="H55" s="18" t="s">
        <v>1396</v>
      </c>
      <c r="I55" s="21" t="s">
        <v>1397</v>
      </c>
      <c r="J55" s="21" t="s">
        <v>1398</v>
      </c>
      <c r="K55" s="18" t="s">
        <v>1399</v>
      </c>
      <c r="L55" s="21" t="s">
        <v>1114</v>
      </c>
      <c r="M55" s="18"/>
    </row>
    <row r="56" s="3" customFormat="1" ht="75" customHeight="1" spans="1:13">
      <c r="A56" s="18">
        <v>51</v>
      </c>
      <c r="B56" s="18">
        <v>129001</v>
      </c>
      <c r="C56" s="22" t="s">
        <v>1400</v>
      </c>
      <c r="D56" s="21" t="s">
        <v>1401</v>
      </c>
      <c r="E56" s="19">
        <v>150000</v>
      </c>
      <c r="F56" s="18" t="s">
        <v>1280</v>
      </c>
      <c r="G56" s="21" t="s">
        <v>1402</v>
      </c>
      <c r="H56" s="18" t="s">
        <v>1207</v>
      </c>
      <c r="I56" s="21" t="s">
        <v>1403</v>
      </c>
      <c r="J56" s="21" t="s">
        <v>1404</v>
      </c>
      <c r="K56" s="18" t="s">
        <v>1405</v>
      </c>
      <c r="L56" s="21" t="s">
        <v>1114</v>
      </c>
      <c r="M56" s="18"/>
    </row>
    <row r="57" s="3" customFormat="1" ht="72" customHeight="1" spans="1:13">
      <c r="A57" s="18">
        <v>52</v>
      </c>
      <c r="B57" s="18">
        <v>134001</v>
      </c>
      <c r="C57" s="22" t="s">
        <v>1406</v>
      </c>
      <c r="D57" s="21" t="s">
        <v>1407</v>
      </c>
      <c r="E57" s="19">
        <v>100000</v>
      </c>
      <c r="F57" s="18" t="s">
        <v>1280</v>
      </c>
      <c r="G57" s="18" t="s">
        <v>1408</v>
      </c>
      <c r="H57" s="18" t="s">
        <v>1409</v>
      </c>
      <c r="I57" s="21" t="s">
        <v>1410</v>
      </c>
      <c r="J57" s="21" t="s">
        <v>1411</v>
      </c>
      <c r="K57" s="18" t="s">
        <v>1412</v>
      </c>
      <c r="L57" s="43" t="s">
        <v>1114</v>
      </c>
      <c r="M57" s="18"/>
    </row>
    <row r="58" s="3" customFormat="1" ht="48" customHeight="1" spans="1:13">
      <c r="A58" s="18">
        <v>53</v>
      </c>
      <c r="B58" s="18">
        <v>401001</v>
      </c>
      <c r="C58" s="22" t="s">
        <v>1157</v>
      </c>
      <c r="D58" s="18" t="s">
        <v>1413</v>
      </c>
      <c r="E58" s="19">
        <v>200400</v>
      </c>
      <c r="F58" s="18" t="s">
        <v>1280</v>
      </c>
      <c r="G58" s="18">
        <v>1139</v>
      </c>
      <c r="H58" s="18" t="s">
        <v>1414</v>
      </c>
      <c r="I58" s="21" t="s">
        <v>1373</v>
      </c>
      <c r="J58" s="21" t="s">
        <v>1415</v>
      </c>
      <c r="K58" s="18" t="s">
        <v>1416</v>
      </c>
      <c r="L58" s="21" t="s">
        <v>1114</v>
      </c>
      <c r="M58" s="21"/>
    </row>
    <row r="59" s="3" customFormat="1" ht="33" customHeight="1" spans="1:13">
      <c r="A59" s="18">
        <v>54</v>
      </c>
      <c r="B59" s="18">
        <v>401001</v>
      </c>
      <c r="C59" s="22" t="s">
        <v>1157</v>
      </c>
      <c r="D59" s="18" t="s">
        <v>1417</v>
      </c>
      <c r="E59" s="19">
        <v>618100</v>
      </c>
      <c r="F59" s="18" t="s">
        <v>1280</v>
      </c>
      <c r="G59" s="18">
        <v>2164</v>
      </c>
      <c r="H59" s="18" t="s">
        <v>1418</v>
      </c>
      <c r="I59" s="18" t="s">
        <v>1419</v>
      </c>
      <c r="J59" s="21" t="s">
        <v>1420</v>
      </c>
      <c r="K59" s="18" t="s">
        <v>1421</v>
      </c>
      <c r="L59" s="21" t="s">
        <v>1114</v>
      </c>
      <c r="M59" s="18"/>
    </row>
    <row r="60" s="3" customFormat="1" ht="75" customHeight="1" spans="1:13">
      <c r="A60" s="18">
        <v>55</v>
      </c>
      <c r="B60" s="18">
        <v>110001</v>
      </c>
      <c r="C60" s="18" t="s">
        <v>1259</v>
      </c>
      <c r="D60" s="21" t="s">
        <v>1422</v>
      </c>
      <c r="E60" s="19">
        <v>30000</v>
      </c>
      <c r="F60" s="18" t="s">
        <v>1280</v>
      </c>
      <c r="G60" s="18" t="s">
        <v>1423</v>
      </c>
      <c r="H60" s="18" t="s">
        <v>1424</v>
      </c>
      <c r="I60" s="21" t="s">
        <v>1373</v>
      </c>
      <c r="J60" s="21" t="s">
        <v>1425</v>
      </c>
      <c r="K60" s="18" t="s">
        <v>1426</v>
      </c>
      <c r="L60" s="43" t="s">
        <v>1114</v>
      </c>
      <c r="M60" s="21"/>
    </row>
    <row r="61" s="3" customFormat="1" ht="70" customHeight="1" spans="1:13">
      <c r="A61" s="18">
        <v>56</v>
      </c>
      <c r="B61" s="18">
        <v>110002</v>
      </c>
      <c r="C61" s="39" t="s">
        <v>1427</v>
      </c>
      <c r="D61" s="18" t="s">
        <v>1428</v>
      </c>
      <c r="E61" s="19">
        <v>9749.04</v>
      </c>
      <c r="F61" s="18" t="s">
        <v>1280</v>
      </c>
      <c r="G61" s="18" t="s">
        <v>1429</v>
      </c>
      <c r="H61" s="18" t="s">
        <v>1430</v>
      </c>
      <c r="I61" s="21" t="s">
        <v>1373</v>
      </c>
      <c r="J61" s="21" t="s">
        <v>1431</v>
      </c>
      <c r="K61" s="18" t="s">
        <v>1432</v>
      </c>
      <c r="L61" s="43" t="s">
        <v>1247</v>
      </c>
      <c r="M61" s="21"/>
    </row>
    <row r="62" s="3" customFormat="1" ht="42" customHeight="1" spans="1:13">
      <c r="A62" s="18">
        <v>57</v>
      </c>
      <c r="B62" s="31">
        <v>102001</v>
      </c>
      <c r="C62" s="40" t="s">
        <v>1433</v>
      </c>
      <c r="D62" s="32" t="s">
        <v>1434</v>
      </c>
      <c r="E62" s="19">
        <v>504200</v>
      </c>
      <c r="F62" s="32" t="s">
        <v>1280</v>
      </c>
      <c r="G62" s="21" t="s">
        <v>1435</v>
      </c>
      <c r="H62" s="18" t="s">
        <v>1436</v>
      </c>
      <c r="I62" s="21" t="s">
        <v>1252</v>
      </c>
      <c r="J62" s="21" t="s">
        <v>1437</v>
      </c>
      <c r="K62" s="18" t="s">
        <v>1438</v>
      </c>
      <c r="L62" s="21" t="s">
        <v>1114</v>
      </c>
      <c r="M62" s="21"/>
    </row>
    <row r="63" s="3" customFormat="1" ht="76" customHeight="1" spans="1:13">
      <c r="A63" s="18">
        <v>58</v>
      </c>
      <c r="B63" s="31">
        <v>102001</v>
      </c>
      <c r="C63" s="40" t="s">
        <v>1433</v>
      </c>
      <c r="D63" s="32" t="s">
        <v>1439</v>
      </c>
      <c r="E63" s="19">
        <v>288000</v>
      </c>
      <c r="F63" s="32" t="s">
        <v>1280</v>
      </c>
      <c r="G63" s="18" t="s">
        <v>1440</v>
      </c>
      <c r="H63" s="18" t="s">
        <v>1441</v>
      </c>
      <c r="I63" s="21" t="s">
        <v>1252</v>
      </c>
      <c r="J63" s="21" t="s">
        <v>1442</v>
      </c>
      <c r="K63" s="18" t="s">
        <v>1441</v>
      </c>
      <c r="L63" s="21" t="s">
        <v>1114</v>
      </c>
      <c r="M63" s="21"/>
    </row>
    <row r="64" s="3" customFormat="1" ht="99" customHeight="1" spans="1:13">
      <c r="A64" s="18">
        <v>59</v>
      </c>
      <c r="B64" s="31">
        <v>102001</v>
      </c>
      <c r="C64" s="40" t="s">
        <v>1433</v>
      </c>
      <c r="D64" s="32" t="s">
        <v>1443</v>
      </c>
      <c r="E64" s="19">
        <v>30000</v>
      </c>
      <c r="F64" s="32" t="s">
        <v>1280</v>
      </c>
      <c r="G64" s="18" t="s">
        <v>1444</v>
      </c>
      <c r="H64" s="18" t="s">
        <v>1445</v>
      </c>
      <c r="I64" s="18" t="s">
        <v>1446</v>
      </c>
      <c r="J64" s="18" t="s">
        <v>1447</v>
      </c>
      <c r="K64" s="18" t="s">
        <v>1448</v>
      </c>
      <c r="L64" s="44" t="s">
        <v>1114</v>
      </c>
      <c r="M64" s="21"/>
    </row>
    <row r="65" s="3" customFormat="1" ht="31.5" spans="1:13">
      <c r="A65" s="18">
        <v>60</v>
      </c>
      <c r="B65" s="18">
        <v>125001</v>
      </c>
      <c r="C65" s="22" t="s">
        <v>1449</v>
      </c>
      <c r="D65" s="18" t="s">
        <v>1450</v>
      </c>
      <c r="E65" s="19">
        <v>80000</v>
      </c>
      <c r="F65" s="18" t="s">
        <v>1280</v>
      </c>
      <c r="G65" s="18" t="s">
        <v>1451</v>
      </c>
      <c r="H65" s="18" t="s">
        <v>1251</v>
      </c>
      <c r="I65" s="21" t="s">
        <v>1252</v>
      </c>
      <c r="J65" s="21" t="s">
        <v>1452</v>
      </c>
      <c r="K65" s="18" t="s">
        <v>1453</v>
      </c>
      <c r="L65" s="21" t="s">
        <v>1114</v>
      </c>
      <c r="M65" s="18"/>
    </row>
    <row r="66" s="3" customFormat="1" ht="60" customHeight="1" spans="1:13">
      <c r="A66" s="18">
        <v>61</v>
      </c>
      <c r="B66" s="18">
        <v>125001</v>
      </c>
      <c r="C66" s="22" t="s">
        <v>1449</v>
      </c>
      <c r="D66" s="18" t="s">
        <v>1454</v>
      </c>
      <c r="E66" s="19">
        <v>425750</v>
      </c>
      <c r="F66" s="18" t="s">
        <v>1280</v>
      </c>
      <c r="G66" s="18" t="s">
        <v>1455</v>
      </c>
      <c r="H66" s="18" t="s">
        <v>1251</v>
      </c>
      <c r="I66" s="21" t="s">
        <v>1252</v>
      </c>
      <c r="J66" s="21" t="s">
        <v>1456</v>
      </c>
      <c r="K66" s="18" t="s">
        <v>1457</v>
      </c>
      <c r="L66" s="21" t="s">
        <v>1114</v>
      </c>
      <c r="M66" s="18"/>
    </row>
    <row r="67" s="3" customFormat="1" ht="69" customHeight="1" spans="1:13">
      <c r="A67" s="18">
        <v>62</v>
      </c>
      <c r="B67" s="18">
        <v>125001</v>
      </c>
      <c r="C67" s="22" t="s">
        <v>1449</v>
      </c>
      <c r="D67" s="18" t="s">
        <v>1458</v>
      </c>
      <c r="E67" s="19">
        <v>40000</v>
      </c>
      <c r="F67" s="18" t="s">
        <v>1280</v>
      </c>
      <c r="G67" s="18" t="s">
        <v>1459</v>
      </c>
      <c r="H67" s="18" t="s">
        <v>1460</v>
      </c>
      <c r="I67" s="21" t="s">
        <v>1252</v>
      </c>
      <c r="J67" s="21" t="s">
        <v>1461</v>
      </c>
      <c r="K67" s="18" t="s">
        <v>1462</v>
      </c>
      <c r="L67" s="21" t="s">
        <v>1114</v>
      </c>
      <c r="M67" s="18"/>
    </row>
    <row r="68" s="3" customFormat="1" ht="36" customHeight="1" spans="1:13">
      <c r="A68" s="18">
        <v>63</v>
      </c>
      <c r="B68" s="18">
        <v>125001</v>
      </c>
      <c r="C68" s="22" t="s">
        <v>1449</v>
      </c>
      <c r="D68" s="18" t="s">
        <v>1463</v>
      </c>
      <c r="E68" s="19">
        <v>50000</v>
      </c>
      <c r="F68" s="18" t="s">
        <v>1280</v>
      </c>
      <c r="G68" s="18" t="s">
        <v>1464</v>
      </c>
      <c r="H68" s="18" t="s">
        <v>1465</v>
      </c>
      <c r="I68" s="21" t="s">
        <v>1252</v>
      </c>
      <c r="J68" s="21" t="s">
        <v>1466</v>
      </c>
      <c r="K68" s="18" t="s">
        <v>1467</v>
      </c>
      <c r="L68" s="21" t="s">
        <v>1114</v>
      </c>
      <c r="M68" s="18"/>
    </row>
    <row r="69" s="3" customFormat="1" ht="41" customHeight="1" spans="1:13">
      <c r="A69" s="18">
        <v>64</v>
      </c>
      <c r="B69" s="18">
        <v>125001</v>
      </c>
      <c r="C69" s="22" t="s">
        <v>1449</v>
      </c>
      <c r="D69" s="18" t="s">
        <v>1468</v>
      </c>
      <c r="E69" s="19">
        <v>30000</v>
      </c>
      <c r="F69" s="18" t="s">
        <v>1280</v>
      </c>
      <c r="G69" s="18" t="s">
        <v>1469</v>
      </c>
      <c r="H69" s="18" t="s">
        <v>1470</v>
      </c>
      <c r="I69" s="21" t="s">
        <v>1252</v>
      </c>
      <c r="J69" s="21" t="s">
        <v>1471</v>
      </c>
      <c r="K69" s="18" t="s">
        <v>1472</v>
      </c>
      <c r="L69" s="21" t="s">
        <v>1114</v>
      </c>
      <c r="M69" s="18"/>
    </row>
    <row r="70" s="3" customFormat="1" ht="62" customHeight="1" spans="1:13">
      <c r="A70" s="18">
        <v>65</v>
      </c>
      <c r="B70" s="18">
        <v>125001</v>
      </c>
      <c r="C70" s="22" t="s">
        <v>1449</v>
      </c>
      <c r="D70" s="38" t="s">
        <v>1473</v>
      </c>
      <c r="E70" s="19">
        <v>50000</v>
      </c>
      <c r="F70" s="18" t="s">
        <v>1280</v>
      </c>
      <c r="G70" s="18" t="s">
        <v>1474</v>
      </c>
      <c r="H70" s="18" t="s">
        <v>1465</v>
      </c>
      <c r="I70" s="21" t="s">
        <v>1252</v>
      </c>
      <c r="J70" s="21" t="s">
        <v>1466</v>
      </c>
      <c r="K70" s="18" t="s">
        <v>1467</v>
      </c>
      <c r="L70" s="21" t="s">
        <v>1114</v>
      </c>
      <c r="M70" s="18"/>
    </row>
    <row r="71" s="3" customFormat="1" ht="38" customHeight="1" spans="1:13">
      <c r="A71" s="18">
        <v>66</v>
      </c>
      <c r="B71" s="18">
        <v>107001</v>
      </c>
      <c r="C71" s="22" t="s">
        <v>1475</v>
      </c>
      <c r="D71" s="21" t="s">
        <v>1476</v>
      </c>
      <c r="E71" s="19">
        <v>940000</v>
      </c>
      <c r="F71" s="18" t="s">
        <v>1280</v>
      </c>
      <c r="G71" s="21" t="s">
        <v>1477</v>
      </c>
      <c r="H71" s="18" t="s">
        <v>1251</v>
      </c>
      <c r="I71" s="21" t="s">
        <v>1478</v>
      </c>
      <c r="J71" s="21" t="s">
        <v>1479</v>
      </c>
      <c r="K71" s="18" t="s">
        <v>1480</v>
      </c>
      <c r="L71" s="43" t="s">
        <v>1114</v>
      </c>
      <c r="M71" s="18"/>
    </row>
    <row r="72" s="3" customFormat="1" ht="60" customHeight="1" spans="1:13">
      <c r="A72" s="18">
        <v>67</v>
      </c>
      <c r="B72" s="18">
        <v>107001</v>
      </c>
      <c r="C72" s="22" t="s">
        <v>1475</v>
      </c>
      <c r="D72" s="18" t="s">
        <v>1481</v>
      </c>
      <c r="E72" s="19">
        <v>200000</v>
      </c>
      <c r="F72" s="18" t="s">
        <v>1280</v>
      </c>
      <c r="G72" s="18" t="s">
        <v>1482</v>
      </c>
      <c r="H72" s="18" t="s">
        <v>1483</v>
      </c>
      <c r="I72" s="21" t="s">
        <v>1484</v>
      </c>
      <c r="J72" s="18" t="s">
        <v>1485</v>
      </c>
      <c r="K72" s="18" t="s">
        <v>1486</v>
      </c>
      <c r="L72" s="43" t="s">
        <v>1114</v>
      </c>
      <c r="M72" s="18"/>
    </row>
    <row r="73" s="3" customFormat="1" ht="45" customHeight="1" spans="1:13">
      <c r="A73" s="18">
        <v>68</v>
      </c>
      <c r="B73" s="18">
        <v>107001</v>
      </c>
      <c r="C73" s="22" t="s">
        <v>1475</v>
      </c>
      <c r="D73" s="18" t="s">
        <v>1487</v>
      </c>
      <c r="E73" s="19">
        <v>700000</v>
      </c>
      <c r="F73" s="18" t="s">
        <v>1280</v>
      </c>
      <c r="G73" s="18" t="s">
        <v>1488</v>
      </c>
      <c r="H73" s="18" t="s">
        <v>1489</v>
      </c>
      <c r="I73" s="21" t="s">
        <v>1490</v>
      </c>
      <c r="J73" s="38" t="s">
        <v>1491</v>
      </c>
      <c r="K73" s="18" t="s">
        <v>1492</v>
      </c>
      <c r="L73" s="43" t="s">
        <v>1114</v>
      </c>
      <c r="M73" s="18"/>
    </row>
    <row r="74" s="3" customFormat="1" ht="44" customHeight="1" spans="1:13">
      <c r="A74" s="18">
        <v>69</v>
      </c>
      <c r="B74" s="18">
        <v>107001</v>
      </c>
      <c r="C74" s="22" t="s">
        <v>1475</v>
      </c>
      <c r="D74" s="18" t="s">
        <v>1493</v>
      </c>
      <c r="E74" s="19">
        <v>200000</v>
      </c>
      <c r="F74" s="18" t="s">
        <v>1280</v>
      </c>
      <c r="G74" s="18" t="s">
        <v>1494</v>
      </c>
      <c r="H74" s="18" t="s">
        <v>1495</v>
      </c>
      <c r="I74" s="21" t="s">
        <v>1496</v>
      </c>
      <c r="J74" s="18" t="s">
        <v>1497</v>
      </c>
      <c r="K74" s="18" t="s">
        <v>1498</v>
      </c>
      <c r="L74" s="43" t="s">
        <v>1114</v>
      </c>
      <c r="M74" s="18"/>
    </row>
    <row r="75" s="3" customFormat="1" ht="63" customHeight="1" spans="1:13">
      <c r="A75" s="18">
        <v>70</v>
      </c>
      <c r="B75" s="18">
        <v>133001</v>
      </c>
      <c r="C75" s="22" t="s">
        <v>1499</v>
      </c>
      <c r="D75" s="18" t="s">
        <v>1500</v>
      </c>
      <c r="E75" s="19">
        <v>146302</v>
      </c>
      <c r="F75" s="18" t="s">
        <v>1280</v>
      </c>
      <c r="G75" s="18" t="s">
        <v>1501</v>
      </c>
      <c r="H75" s="18" t="s">
        <v>1502</v>
      </c>
      <c r="I75" s="21" t="s">
        <v>1503</v>
      </c>
      <c r="J75" s="21" t="s">
        <v>1504</v>
      </c>
      <c r="K75" s="18" t="s">
        <v>1505</v>
      </c>
      <c r="L75" s="43" t="s">
        <v>1247</v>
      </c>
      <c r="M75" s="21"/>
    </row>
    <row r="76" s="3" customFormat="1" ht="74" customHeight="1" spans="1:13">
      <c r="A76" s="18">
        <v>71</v>
      </c>
      <c r="B76" s="18">
        <v>133001</v>
      </c>
      <c r="C76" s="22" t="s">
        <v>1499</v>
      </c>
      <c r="D76" s="18" t="s">
        <v>1506</v>
      </c>
      <c r="E76" s="19">
        <v>570000</v>
      </c>
      <c r="F76" s="18" t="s">
        <v>1280</v>
      </c>
      <c r="G76" s="18" t="s">
        <v>1507</v>
      </c>
      <c r="H76" s="18" t="s">
        <v>1508</v>
      </c>
      <c r="I76" s="21" t="s">
        <v>1509</v>
      </c>
      <c r="J76" s="21" t="s">
        <v>1510</v>
      </c>
      <c r="K76" s="18" t="s">
        <v>1511</v>
      </c>
      <c r="L76" s="43" t="s">
        <v>1247</v>
      </c>
      <c r="M76" s="18"/>
    </row>
    <row r="77" s="3" customFormat="1" ht="63" spans="1:13">
      <c r="A77" s="18">
        <v>72</v>
      </c>
      <c r="B77" s="18">
        <v>133001</v>
      </c>
      <c r="C77" s="22" t="s">
        <v>1499</v>
      </c>
      <c r="D77" s="18" t="s">
        <v>1512</v>
      </c>
      <c r="E77" s="19">
        <v>20000</v>
      </c>
      <c r="F77" s="18" t="s">
        <v>1280</v>
      </c>
      <c r="G77" s="18" t="s">
        <v>1513</v>
      </c>
      <c r="H77" s="18" t="s">
        <v>1514</v>
      </c>
      <c r="I77" s="21" t="s">
        <v>1515</v>
      </c>
      <c r="J77" s="21" t="s">
        <v>1516</v>
      </c>
      <c r="K77" s="18" t="s">
        <v>1517</v>
      </c>
      <c r="L77" s="43" t="s">
        <v>1247</v>
      </c>
      <c r="M77" s="18"/>
    </row>
    <row r="78" s="3" customFormat="1" ht="66" customHeight="1" spans="1:13">
      <c r="A78" s="18">
        <v>73</v>
      </c>
      <c r="B78" s="18">
        <v>133001</v>
      </c>
      <c r="C78" s="22" t="s">
        <v>1499</v>
      </c>
      <c r="D78" s="18" t="s">
        <v>1518</v>
      </c>
      <c r="E78" s="19">
        <v>101600</v>
      </c>
      <c r="F78" s="18" t="s">
        <v>1280</v>
      </c>
      <c r="G78" s="18" t="s">
        <v>1519</v>
      </c>
      <c r="H78" s="18" t="s">
        <v>1520</v>
      </c>
      <c r="I78" s="21" t="s">
        <v>1509</v>
      </c>
      <c r="J78" s="21" t="s">
        <v>1521</v>
      </c>
      <c r="K78" s="18" t="s">
        <v>1522</v>
      </c>
      <c r="L78" s="43" t="s">
        <v>1247</v>
      </c>
      <c r="M78" s="18"/>
    </row>
    <row r="79" s="3" customFormat="1" ht="68" customHeight="1" spans="1:13">
      <c r="A79" s="18">
        <v>74</v>
      </c>
      <c r="B79" s="18">
        <v>133001</v>
      </c>
      <c r="C79" s="22" t="s">
        <v>1499</v>
      </c>
      <c r="D79" s="18" t="s">
        <v>1523</v>
      </c>
      <c r="E79" s="19">
        <v>70000</v>
      </c>
      <c r="F79" s="18" t="s">
        <v>1280</v>
      </c>
      <c r="G79" s="18" t="s">
        <v>1524</v>
      </c>
      <c r="H79" s="18" t="s">
        <v>1525</v>
      </c>
      <c r="I79" s="21" t="s">
        <v>1509</v>
      </c>
      <c r="J79" s="21" t="s">
        <v>1526</v>
      </c>
      <c r="K79" s="18" t="s">
        <v>1527</v>
      </c>
      <c r="L79" s="43" t="s">
        <v>1247</v>
      </c>
      <c r="M79" s="21"/>
    </row>
    <row r="80" s="3" customFormat="1" ht="67" customHeight="1" spans="1:13">
      <c r="A80" s="18">
        <v>75</v>
      </c>
      <c r="B80" s="18">
        <v>133002</v>
      </c>
      <c r="C80" s="22" t="s">
        <v>1528</v>
      </c>
      <c r="D80" s="18" t="s">
        <v>1529</v>
      </c>
      <c r="E80" s="19">
        <v>300000</v>
      </c>
      <c r="F80" s="18" t="s">
        <v>1280</v>
      </c>
      <c r="G80" s="18" t="s">
        <v>1530</v>
      </c>
      <c r="H80" s="18" t="s">
        <v>1531</v>
      </c>
      <c r="I80" s="18" t="s">
        <v>1532</v>
      </c>
      <c r="J80" s="18" t="s">
        <v>1533</v>
      </c>
      <c r="K80" s="18" t="s">
        <v>1534</v>
      </c>
      <c r="L80" s="44" t="s">
        <v>1247</v>
      </c>
      <c r="M80" s="18"/>
    </row>
    <row r="81" s="3" customFormat="1" ht="40" customHeight="1" spans="1:13">
      <c r="A81" s="18">
        <v>76</v>
      </c>
      <c r="B81" s="18">
        <v>105001</v>
      </c>
      <c r="C81" s="22" t="s">
        <v>1535</v>
      </c>
      <c r="D81" s="18" t="s">
        <v>1536</v>
      </c>
      <c r="E81" s="19">
        <v>100000</v>
      </c>
      <c r="F81" s="18" t="s">
        <v>1280</v>
      </c>
      <c r="G81" s="18" t="s">
        <v>1537</v>
      </c>
      <c r="H81" s="18" t="s">
        <v>1251</v>
      </c>
      <c r="I81" s="21" t="s">
        <v>1538</v>
      </c>
      <c r="J81" s="21" t="s">
        <v>1284</v>
      </c>
      <c r="K81" s="18" t="s">
        <v>1537</v>
      </c>
      <c r="L81" s="21" t="s">
        <v>1114</v>
      </c>
      <c r="M81" s="21"/>
    </row>
    <row r="82" s="3" customFormat="1" ht="54" customHeight="1" spans="1:13">
      <c r="A82" s="18">
        <v>77</v>
      </c>
      <c r="B82" s="18">
        <v>105002</v>
      </c>
      <c r="C82" s="22" t="s">
        <v>1539</v>
      </c>
      <c r="D82" s="18" t="s">
        <v>1540</v>
      </c>
      <c r="E82" s="19">
        <v>55800</v>
      </c>
      <c r="F82" s="18" t="s">
        <v>1280</v>
      </c>
      <c r="G82" s="18" t="s">
        <v>1541</v>
      </c>
      <c r="H82" s="18" t="s">
        <v>1542</v>
      </c>
      <c r="I82" s="18" t="s">
        <v>1543</v>
      </c>
      <c r="J82" s="18" t="s">
        <v>1544</v>
      </c>
      <c r="K82" s="18" t="s">
        <v>1541</v>
      </c>
      <c r="L82" s="18" t="s">
        <v>1114</v>
      </c>
      <c r="M82" s="21"/>
    </row>
    <row r="83" s="3" customFormat="1" ht="51" customHeight="1" spans="1:13">
      <c r="A83" s="18">
        <v>78</v>
      </c>
      <c r="B83" s="18">
        <v>105002</v>
      </c>
      <c r="C83" s="22" t="s">
        <v>1539</v>
      </c>
      <c r="D83" s="18" t="s">
        <v>1545</v>
      </c>
      <c r="E83" s="19">
        <v>40000</v>
      </c>
      <c r="F83" s="18" t="s">
        <v>1280</v>
      </c>
      <c r="G83" s="18" t="s">
        <v>1546</v>
      </c>
      <c r="H83" s="18" t="s">
        <v>1542</v>
      </c>
      <c r="I83" s="18" t="s">
        <v>1543</v>
      </c>
      <c r="J83" s="18" t="s">
        <v>1547</v>
      </c>
      <c r="K83" s="18" t="s">
        <v>1546</v>
      </c>
      <c r="L83" s="18" t="s">
        <v>1114</v>
      </c>
      <c r="M83" s="21"/>
    </row>
    <row r="84" s="3" customFormat="1" ht="53" customHeight="1" spans="1:13">
      <c r="A84" s="18">
        <v>79</v>
      </c>
      <c r="B84" s="18">
        <v>126001</v>
      </c>
      <c r="C84" s="22" t="s">
        <v>1548</v>
      </c>
      <c r="D84" s="21" t="s">
        <v>1549</v>
      </c>
      <c r="E84" s="19">
        <v>860196</v>
      </c>
      <c r="F84" s="18" t="s">
        <v>1280</v>
      </c>
      <c r="G84" s="18" t="s">
        <v>1550</v>
      </c>
      <c r="H84" s="18" t="s">
        <v>1551</v>
      </c>
      <c r="I84" s="21" t="s">
        <v>1373</v>
      </c>
      <c r="J84" s="21" t="s">
        <v>1552</v>
      </c>
      <c r="K84" s="18" t="s">
        <v>1553</v>
      </c>
      <c r="L84" s="18" t="s">
        <v>1114</v>
      </c>
      <c r="M84" s="18"/>
    </row>
    <row r="85" s="3" customFormat="1" ht="177" customHeight="1" spans="1:13">
      <c r="A85" s="18">
        <v>80</v>
      </c>
      <c r="B85" s="18">
        <v>126001</v>
      </c>
      <c r="C85" s="22" t="s">
        <v>1548</v>
      </c>
      <c r="D85" s="18" t="s">
        <v>1554</v>
      </c>
      <c r="E85" s="19">
        <v>114320</v>
      </c>
      <c r="F85" s="18" t="s">
        <v>1280</v>
      </c>
      <c r="G85" s="21" t="s">
        <v>1555</v>
      </c>
      <c r="H85" s="18" t="s">
        <v>1551</v>
      </c>
      <c r="I85" s="21" t="s">
        <v>1373</v>
      </c>
      <c r="J85" s="53" t="s">
        <v>1556</v>
      </c>
      <c r="K85" s="18" t="s">
        <v>1557</v>
      </c>
      <c r="L85" s="18" t="s">
        <v>1114</v>
      </c>
      <c r="M85" s="18"/>
    </row>
    <row r="86" s="3" customFormat="1" ht="100" customHeight="1" spans="1:13">
      <c r="A86" s="18">
        <v>81</v>
      </c>
      <c r="B86" s="18">
        <v>126001</v>
      </c>
      <c r="C86" s="22" t="s">
        <v>1548</v>
      </c>
      <c r="D86" s="18" t="s">
        <v>1558</v>
      </c>
      <c r="E86" s="19">
        <v>109200</v>
      </c>
      <c r="F86" s="18" t="s">
        <v>1280</v>
      </c>
      <c r="G86" s="18" t="s">
        <v>1559</v>
      </c>
      <c r="H86" s="18" t="s">
        <v>1560</v>
      </c>
      <c r="I86" s="21" t="s">
        <v>1561</v>
      </c>
      <c r="J86" s="53" t="s">
        <v>1562</v>
      </c>
      <c r="K86" s="18" t="s">
        <v>1563</v>
      </c>
      <c r="L86" s="18" t="s">
        <v>1114</v>
      </c>
      <c r="M86" s="21"/>
    </row>
    <row r="87" s="3" customFormat="1" ht="92" customHeight="1" spans="1:13">
      <c r="A87" s="18">
        <v>82</v>
      </c>
      <c r="B87" s="21">
        <v>126001</v>
      </c>
      <c r="C87" s="22" t="s">
        <v>1548</v>
      </c>
      <c r="D87" s="21" t="s">
        <v>1564</v>
      </c>
      <c r="E87" s="19">
        <v>109200</v>
      </c>
      <c r="F87" s="21" t="s">
        <v>1565</v>
      </c>
      <c r="G87" s="21" t="s">
        <v>1566</v>
      </c>
      <c r="H87" s="21" t="s">
        <v>1567</v>
      </c>
      <c r="I87" s="21" t="s">
        <v>1568</v>
      </c>
      <c r="J87" s="53" t="s">
        <v>1562</v>
      </c>
      <c r="K87" s="21" t="s">
        <v>1569</v>
      </c>
      <c r="L87" s="18" t="s">
        <v>1114</v>
      </c>
      <c r="M87" s="21"/>
    </row>
    <row r="88" s="3" customFormat="1" ht="48" customHeight="1" spans="1:13">
      <c r="A88" s="18">
        <v>83</v>
      </c>
      <c r="B88" s="18">
        <v>126001</v>
      </c>
      <c r="C88" s="22" t="s">
        <v>1548</v>
      </c>
      <c r="D88" s="21" t="s">
        <v>1570</v>
      </c>
      <c r="E88" s="19">
        <v>160000</v>
      </c>
      <c r="F88" s="18" t="s">
        <v>1280</v>
      </c>
      <c r="G88" s="18" t="s">
        <v>1571</v>
      </c>
      <c r="H88" s="18" t="s">
        <v>1560</v>
      </c>
      <c r="I88" s="21" t="s">
        <v>1572</v>
      </c>
      <c r="J88" s="53" t="s">
        <v>1573</v>
      </c>
      <c r="K88" s="18" t="s">
        <v>1574</v>
      </c>
      <c r="L88" s="18" t="s">
        <v>1114</v>
      </c>
      <c r="M88" s="21"/>
    </row>
    <row r="89" s="3" customFormat="1" ht="45" customHeight="1" spans="1:13">
      <c r="A89" s="18">
        <v>84</v>
      </c>
      <c r="B89" s="18">
        <v>126001</v>
      </c>
      <c r="C89" s="22" t="s">
        <v>1548</v>
      </c>
      <c r="D89" s="18" t="s">
        <v>1575</v>
      </c>
      <c r="E89" s="19">
        <v>520000</v>
      </c>
      <c r="F89" s="18" t="s">
        <v>1280</v>
      </c>
      <c r="G89" s="18" t="s">
        <v>1576</v>
      </c>
      <c r="H89" s="18" t="s">
        <v>1560</v>
      </c>
      <c r="I89" s="21" t="s">
        <v>1572</v>
      </c>
      <c r="J89" s="53" t="s">
        <v>1577</v>
      </c>
      <c r="K89" s="18" t="s">
        <v>1563</v>
      </c>
      <c r="L89" s="18" t="s">
        <v>1114</v>
      </c>
      <c r="M89" s="21"/>
    </row>
    <row r="90" s="3" customFormat="1" ht="55" customHeight="1" spans="1:13">
      <c r="A90" s="18">
        <v>85</v>
      </c>
      <c r="B90" s="18">
        <v>126001</v>
      </c>
      <c r="C90" s="22" t="s">
        <v>1548</v>
      </c>
      <c r="D90" s="21" t="s">
        <v>1578</v>
      </c>
      <c r="E90" s="19">
        <v>50000</v>
      </c>
      <c r="F90" s="18" t="s">
        <v>1280</v>
      </c>
      <c r="G90" s="18" t="s">
        <v>1579</v>
      </c>
      <c r="H90" s="18" t="s">
        <v>1560</v>
      </c>
      <c r="I90" s="21" t="s">
        <v>1572</v>
      </c>
      <c r="J90" s="53" t="s">
        <v>1580</v>
      </c>
      <c r="K90" s="18" t="s">
        <v>1574</v>
      </c>
      <c r="L90" s="18" t="s">
        <v>1114</v>
      </c>
      <c r="M90" s="18"/>
    </row>
    <row r="91" s="3" customFormat="1" ht="43" customHeight="1" spans="1:13">
      <c r="A91" s="18">
        <v>86</v>
      </c>
      <c r="B91" s="18">
        <v>126001</v>
      </c>
      <c r="C91" s="22" t="s">
        <v>1548</v>
      </c>
      <c r="D91" s="18" t="s">
        <v>1581</v>
      </c>
      <c r="E91" s="19">
        <v>50000</v>
      </c>
      <c r="F91" s="18" t="s">
        <v>1280</v>
      </c>
      <c r="G91" s="18" t="s">
        <v>1582</v>
      </c>
      <c r="H91" s="18" t="s">
        <v>1560</v>
      </c>
      <c r="I91" s="21" t="s">
        <v>1572</v>
      </c>
      <c r="J91" s="53" t="s">
        <v>1580</v>
      </c>
      <c r="K91" s="18" t="s">
        <v>1583</v>
      </c>
      <c r="L91" s="18" t="s">
        <v>1114</v>
      </c>
      <c r="M91" s="18"/>
    </row>
    <row r="92" s="3" customFormat="1" ht="54" customHeight="1" spans="1:13">
      <c r="A92" s="18">
        <v>87</v>
      </c>
      <c r="B92" s="18">
        <v>126001</v>
      </c>
      <c r="C92" s="22" t="s">
        <v>1548</v>
      </c>
      <c r="D92" s="18" t="s">
        <v>1584</v>
      </c>
      <c r="E92" s="19">
        <v>1600</v>
      </c>
      <c r="F92" s="18" t="s">
        <v>1280</v>
      </c>
      <c r="G92" s="21" t="s">
        <v>1585</v>
      </c>
      <c r="H92" s="18" t="s">
        <v>1551</v>
      </c>
      <c r="I92" s="21" t="s">
        <v>1373</v>
      </c>
      <c r="J92" s="53" t="s">
        <v>1586</v>
      </c>
      <c r="K92" s="18" t="s">
        <v>1587</v>
      </c>
      <c r="L92" s="18" t="s">
        <v>1114</v>
      </c>
      <c r="M92" s="18"/>
    </row>
    <row r="93" s="3" customFormat="1" ht="73" customHeight="1" spans="1:13">
      <c r="A93" s="18">
        <v>88</v>
      </c>
      <c r="B93" s="18">
        <v>126001</v>
      </c>
      <c r="C93" s="22" t="s">
        <v>1548</v>
      </c>
      <c r="D93" s="18" t="s">
        <v>1588</v>
      </c>
      <c r="E93" s="19">
        <v>7200</v>
      </c>
      <c r="F93" s="18" t="s">
        <v>1280</v>
      </c>
      <c r="G93" s="21" t="s">
        <v>1589</v>
      </c>
      <c r="H93" s="18" t="s">
        <v>1551</v>
      </c>
      <c r="I93" s="21" t="s">
        <v>1373</v>
      </c>
      <c r="J93" s="53" t="s">
        <v>1590</v>
      </c>
      <c r="K93" s="18" t="s">
        <v>1591</v>
      </c>
      <c r="L93" s="18" t="s">
        <v>1114</v>
      </c>
      <c r="M93" s="18"/>
    </row>
    <row r="94" s="3" customFormat="1" ht="73" customHeight="1" spans="1:13">
      <c r="A94" s="18">
        <v>89</v>
      </c>
      <c r="B94" s="18">
        <v>126001</v>
      </c>
      <c r="C94" s="22" t="s">
        <v>1548</v>
      </c>
      <c r="D94" s="18" t="s">
        <v>1592</v>
      </c>
      <c r="E94" s="19">
        <v>10000</v>
      </c>
      <c r="F94" s="18" t="s">
        <v>1280</v>
      </c>
      <c r="G94" s="18" t="s">
        <v>1593</v>
      </c>
      <c r="H94" s="18" t="s">
        <v>1594</v>
      </c>
      <c r="I94" s="21" t="s">
        <v>1373</v>
      </c>
      <c r="J94" s="53" t="s">
        <v>1595</v>
      </c>
      <c r="K94" s="18" t="s">
        <v>1596</v>
      </c>
      <c r="L94" s="18" t="s">
        <v>1114</v>
      </c>
      <c r="M94" s="18"/>
    </row>
    <row r="95" s="3" customFormat="1" ht="94" customHeight="1" spans="1:13">
      <c r="A95" s="18">
        <v>90</v>
      </c>
      <c r="B95" s="18">
        <v>126001</v>
      </c>
      <c r="C95" s="22" t="s">
        <v>1548</v>
      </c>
      <c r="D95" s="18" t="s">
        <v>1597</v>
      </c>
      <c r="E95" s="19">
        <v>20000</v>
      </c>
      <c r="F95" s="18" t="s">
        <v>1280</v>
      </c>
      <c r="G95" s="18" t="s">
        <v>1598</v>
      </c>
      <c r="H95" s="18" t="s">
        <v>1594</v>
      </c>
      <c r="I95" s="21" t="s">
        <v>1373</v>
      </c>
      <c r="J95" s="53" t="s">
        <v>1599</v>
      </c>
      <c r="K95" s="18" t="s">
        <v>1600</v>
      </c>
      <c r="L95" s="18" t="s">
        <v>1114</v>
      </c>
      <c r="M95" s="18"/>
    </row>
    <row r="96" s="3" customFormat="1" ht="48" customHeight="1" spans="1:13">
      <c r="A96" s="18">
        <v>91</v>
      </c>
      <c r="B96" s="18">
        <v>126001</v>
      </c>
      <c r="C96" s="22" t="s">
        <v>1548</v>
      </c>
      <c r="D96" s="18" t="s">
        <v>1601</v>
      </c>
      <c r="E96" s="19">
        <v>100000</v>
      </c>
      <c r="F96" s="18" t="s">
        <v>1280</v>
      </c>
      <c r="G96" s="18" t="s">
        <v>1602</v>
      </c>
      <c r="H96" s="18" t="s">
        <v>1603</v>
      </c>
      <c r="I96" s="21" t="s">
        <v>1604</v>
      </c>
      <c r="J96" s="53" t="s">
        <v>1605</v>
      </c>
      <c r="K96" s="22" t="s">
        <v>1606</v>
      </c>
      <c r="L96" s="18" t="s">
        <v>1114</v>
      </c>
      <c r="M96" s="18"/>
    </row>
    <row r="97" s="3" customFormat="1" ht="36" customHeight="1" spans="1:13">
      <c r="A97" s="18">
        <v>92</v>
      </c>
      <c r="B97" s="18">
        <v>126001</v>
      </c>
      <c r="C97" s="22" t="s">
        <v>1548</v>
      </c>
      <c r="D97" s="18" t="s">
        <v>1607</v>
      </c>
      <c r="E97" s="19">
        <v>20000</v>
      </c>
      <c r="F97" s="18" t="s">
        <v>1280</v>
      </c>
      <c r="G97" s="22" t="s">
        <v>1608</v>
      </c>
      <c r="H97" s="18" t="s">
        <v>1560</v>
      </c>
      <c r="I97" s="21" t="s">
        <v>1373</v>
      </c>
      <c r="J97" s="21" t="s">
        <v>1609</v>
      </c>
      <c r="K97" s="18" t="s">
        <v>1610</v>
      </c>
      <c r="L97" s="18" t="s">
        <v>1114</v>
      </c>
      <c r="M97" s="21"/>
    </row>
    <row r="98" s="3" customFormat="1" ht="60" customHeight="1" spans="1:13">
      <c r="A98" s="18">
        <v>93</v>
      </c>
      <c r="B98" s="18">
        <v>403001</v>
      </c>
      <c r="C98" s="18" t="s">
        <v>1196</v>
      </c>
      <c r="D98" s="18" t="s">
        <v>1611</v>
      </c>
      <c r="E98" s="19">
        <f>80000+400</f>
        <v>80400</v>
      </c>
      <c r="F98" s="18" t="s">
        <v>1280</v>
      </c>
      <c r="G98" s="18" t="s">
        <v>1612</v>
      </c>
      <c r="H98" s="18" t="s">
        <v>1613</v>
      </c>
      <c r="I98" s="18" t="s">
        <v>1446</v>
      </c>
      <c r="J98" s="18" t="s">
        <v>1614</v>
      </c>
      <c r="K98" s="18" t="s">
        <v>1210</v>
      </c>
      <c r="L98" s="18" t="s">
        <v>1114</v>
      </c>
      <c r="M98" s="18"/>
    </row>
    <row r="99" s="3" customFormat="1" ht="86" customHeight="1" spans="1:13">
      <c r="A99" s="18">
        <v>94</v>
      </c>
      <c r="B99" s="18">
        <v>403001</v>
      </c>
      <c r="C99" s="18" t="s">
        <v>1196</v>
      </c>
      <c r="D99" s="18" t="s">
        <v>1615</v>
      </c>
      <c r="E99" s="19">
        <v>100000</v>
      </c>
      <c r="F99" s="18" t="s">
        <v>1280</v>
      </c>
      <c r="G99" s="18" t="s">
        <v>1616</v>
      </c>
      <c r="H99" s="18" t="s">
        <v>1617</v>
      </c>
      <c r="I99" s="18" t="s">
        <v>1618</v>
      </c>
      <c r="J99" s="18" t="s">
        <v>1619</v>
      </c>
      <c r="K99" s="18" t="s">
        <v>1620</v>
      </c>
      <c r="L99" s="18" t="s">
        <v>1621</v>
      </c>
      <c r="M99" s="18"/>
    </row>
    <row r="100" s="3" customFormat="1" ht="51" customHeight="1" spans="1:13">
      <c r="A100" s="18">
        <v>95</v>
      </c>
      <c r="B100" s="51">
        <v>403001</v>
      </c>
      <c r="C100" s="51" t="s">
        <v>1196</v>
      </c>
      <c r="D100" s="51" t="s">
        <v>1622</v>
      </c>
      <c r="E100" s="52">
        <v>1000000</v>
      </c>
      <c r="F100" s="51" t="s">
        <v>1280</v>
      </c>
      <c r="G100" s="51" t="s">
        <v>1623</v>
      </c>
      <c r="H100" s="51" t="s">
        <v>1624</v>
      </c>
      <c r="I100" s="51" t="s">
        <v>1618</v>
      </c>
      <c r="J100" s="51" t="s">
        <v>1625</v>
      </c>
      <c r="K100" s="51" t="s">
        <v>1626</v>
      </c>
      <c r="L100" s="54" t="s">
        <v>1627</v>
      </c>
      <c r="M100" s="51"/>
    </row>
    <row r="101" s="3" customFormat="1" ht="67" customHeight="1" spans="1:13">
      <c r="A101" s="18">
        <v>96</v>
      </c>
      <c r="B101" s="18">
        <v>403001</v>
      </c>
      <c r="C101" s="18" t="s">
        <v>1196</v>
      </c>
      <c r="D101" s="18" t="s">
        <v>1628</v>
      </c>
      <c r="E101" s="19">
        <v>69120</v>
      </c>
      <c r="F101" s="27" t="s">
        <v>1629</v>
      </c>
      <c r="G101" s="18" t="s">
        <v>1630</v>
      </c>
      <c r="H101" s="18" t="s">
        <v>1631</v>
      </c>
      <c r="I101" s="18" t="s">
        <v>1632</v>
      </c>
      <c r="J101" s="18" t="s">
        <v>1633</v>
      </c>
      <c r="K101" s="18" t="s">
        <v>1634</v>
      </c>
      <c r="L101" s="18" t="s">
        <v>1635</v>
      </c>
      <c r="M101" s="18"/>
    </row>
    <row r="102" s="3" customFormat="1" ht="78" customHeight="1" spans="1:13">
      <c r="A102" s="18">
        <v>97</v>
      </c>
      <c r="B102" s="18">
        <v>403001</v>
      </c>
      <c r="C102" s="18" t="s">
        <v>1196</v>
      </c>
      <c r="D102" s="18" t="s">
        <v>1636</v>
      </c>
      <c r="E102" s="52">
        <v>83880</v>
      </c>
      <c r="F102" s="18" t="s">
        <v>1280</v>
      </c>
      <c r="G102" s="18" t="s">
        <v>1637</v>
      </c>
      <c r="H102" s="18" t="s">
        <v>1638</v>
      </c>
      <c r="I102" s="18" t="s">
        <v>1618</v>
      </c>
      <c r="J102" s="18" t="s">
        <v>1639</v>
      </c>
      <c r="K102" s="18" t="s">
        <v>1640</v>
      </c>
      <c r="L102" s="18" t="s">
        <v>1641</v>
      </c>
      <c r="M102" s="18"/>
    </row>
    <row r="103" s="3" customFormat="1" ht="55" customHeight="1" spans="1:13">
      <c r="A103" s="18">
        <v>98</v>
      </c>
      <c r="B103" s="18">
        <v>501011</v>
      </c>
      <c r="C103" s="22" t="s">
        <v>1642</v>
      </c>
      <c r="D103" s="18" t="s">
        <v>1643</v>
      </c>
      <c r="E103" s="52">
        <v>300000</v>
      </c>
      <c r="F103" s="18" t="s">
        <v>1280</v>
      </c>
      <c r="G103" s="18" t="s">
        <v>1644</v>
      </c>
      <c r="H103" s="18" t="s">
        <v>1542</v>
      </c>
      <c r="I103" s="18" t="s">
        <v>1446</v>
      </c>
      <c r="J103" s="18" t="s">
        <v>1645</v>
      </c>
      <c r="K103" s="18" t="s">
        <v>1646</v>
      </c>
      <c r="L103" s="44" t="s">
        <v>1114</v>
      </c>
      <c r="M103" s="18"/>
    </row>
    <row r="104" s="3" customFormat="1" ht="48" customHeight="1" spans="1:13">
      <c r="A104" s="18">
        <v>99</v>
      </c>
      <c r="B104" s="18">
        <v>104003</v>
      </c>
      <c r="C104" s="18" t="s">
        <v>1647</v>
      </c>
      <c r="D104" s="18" t="s">
        <v>1648</v>
      </c>
      <c r="E104" s="19">
        <v>1200000</v>
      </c>
      <c r="F104" s="18" t="s">
        <v>1280</v>
      </c>
      <c r="G104" s="18" t="s">
        <v>1649</v>
      </c>
      <c r="H104" s="18" t="s">
        <v>1650</v>
      </c>
      <c r="I104" s="18" t="s">
        <v>1651</v>
      </c>
      <c r="J104" s="18" t="s">
        <v>1652</v>
      </c>
      <c r="K104" s="18" t="s">
        <v>1653</v>
      </c>
      <c r="L104" s="44" t="s">
        <v>1247</v>
      </c>
      <c r="M104" s="18"/>
    </row>
    <row r="105" s="3" customFormat="1" ht="60" customHeight="1" spans="1:13">
      <c r="A105" s="18">
        <v>100</v>
      </c>
      <c r="B105" s="18">
        <v>104003</v>
      </c>
      <c r="C105" s="18" t="s">
        <v>1647</v>
      </c>
      <c r="D105" s="18" t="s">
        <v>1654</v>
      </c>
      <c r="E105" s="19">
        <v>1200000</v>
      </c>
      <c r="F105" s="18" t="s">
        <v>1280</v>
      </c>
      <c r="G105" s="22" t="s">
        <v>1655</v>
      </c>
      <c r="H105" s="22" t="s">
        <v>1656</v>
      </c>
      <c r="I105" s="18" t="s">
        <v>1651</v>
      </c>
      <c r="J105" s="18" t="s">
        <v>1652</v>
      </c>
      <c r="K105" s="22" t="s">
        <v>1657</v>
      </c>
      <c r="L105" s="44" t="s">
        <v>1247</v>
      </c>
      <c r="M105" s="18"/>
    </row>
    <row r="106" s="3" customFormat="1" ht="39" customHeight="1" spans="1:13">
      <c r="A106" s="18">
        <v>101</v>
      </c>
      <c r="B106" s="18">
        <v>104003</v>
      </c>
      <c r="C106" s="18" t="s">
        <v>1647</v>
      </c>
      <c r="D106" s="18" t="s">
        <v>1658</v>
      </c>
      <c r="E106" s="19">
        <v>190000</v>
      </c>
      <c r="F106" s="18" t="s">
        <v>1280</v>
      </c>
      <c r="G106" s="18" t="s">
        <v>1659</v>
      </c>
      <c r="H106" s="18" t="s">
        <v>1659</v>
      </c>
      <c r="I106" s="18" t="s">
        <v>1651</v>
      </c>
      <c r="J106" s="18" t="s">
        <v>1660</v>
      </c>
      <c r="K106" s="18" t="s">
        <v>1661</v>
      </c>
      <c r="L106" s="44" t="s">
        <v>1247</v>
      </c>
      <c r="M106" s="18"/>
    </row>
    <row r="107" s="3" customFormat="1" ht="56" customHeight="1" spans="1:13">
      <c r="A107" s="18">
        <v>102</v>
      </c>
      <c r="B107" s="18">
        <v>104003</v>
      </c>
      <c r="C107" s="18" t="s">
        <v>1647</v>
      </c>
      <c r="D107" s="18" t="s">
        <v>1662</v>
      </c>
      <c r="E107" s="19">
        <v>25000</v>
      </c>
      <c r="F107" s="18" t="s">
        <v>1280</v>
      </c>
      <c r="G107" s="18" t="s">
        <v>1663</v>
      </c>
      <c r="H107" s="18" t="s">
        <v>1664</v>
      </c>
      <c r="I107" s="18" t="s">
        <v>1651</v>
      </c>
      <c r="J107" s="18" t="s">
        <v>1665</v>
      </c>
      <c r="K107" s="18" t="s">
        <v>1664</v>
      </c>
      <c r="L107" s="44" t="s">
        <v>1247</v>
      </c>
      <c r="M107" s="18"/>
    </row>
    <row r="108" s="3" customFormat="1" ht="52" customHeight="1" spans="1:13">
      <c r="A108" s="18">
        <v>103</v>
      </c>
      <c r="B108" s="18">
        <v>120001</v>
      </c>
      <c r="C108" s="18" t="s">
        <v>1666</v>
      </c>
      <c r="D108" s="18" t="s">
        <v>1667</v>
      </c>
      <c r="E108" s="19">
        <v>9600</v>
      </c>
      <c r="F108" s="18" t="s">
        <v>1280</v>
      </c>
      <c r="G108" s="18" t="s">
        <v>1668</v>
      </c>
      <c r="H108" s="18" t="s">
        <v>1669</v>
      </c>
      <c r="I108" s="18" t="s">
        <v>1670</v>
      </c>
      <c r="J108" s="18" t="s">
        <v>1671</v>
      </c>
      <c r="K108" s="18" t="s">
        <v>1672</v>
      </c>
      <c r="L108" s="18" t="s">
        <v>1673</v>
      </c>
      <c r="M108" s="18"/>
    </row>
    <row r="109" s="5" customFormat="1" ht="38" customHeight="1" spans="1:13">
      <c r="A109" s="18">
        <v>104</v>
      </c>
      <c r="B109" s="18">
        <v>401001</v>
      </c>
      <c r="C109" s="22" t="s">
        <v>1674</v>
      </c>
      <c r="D109" s="18" t="s">
        <v>1675</v>
      </c>
      <c r="E109" s="19">
        <v>50000</v>
      </c>
      <c r="F109" s="18" t="s">
        <v>1280</v>
      </c>
      <c r="G109" s="18" t="s">
        <v>1676</v>
      </c>
      <c r="H109" s="18" t="s">
        <v>1677</v>
      </c>
      <c r="I109" s="18" t="s">
        <v>1651</v>
      </c>
      <c r="J109" s="18" t="s">
        <v>1678</v>
      </c>
      <c r="K109" s="18" t="s">
        <v>1679</v>
      </c>
      <c r="L109" s="44" t="s">
        <v>1247</v>
      </c>
      <c r="M109" s="18"/>
    </row>
    <row r="110" s="5" customFormat="1" ht="65" customHeight="1" spans="1:13">
      <c r="A110" s="18">
        <v>105</v>
      </c>
      <c r="B110" s="18">
        <v>505001</v>
      </c>
      <c r="C110" s="22" t="s">
        <v>1680</v>
      </c>
      <c r="D110" s="18" t="s">
        <v>1681</v>
      </c>
      <c r="E110" s="19">
        <v>67960</v>
      </c>
      <c r="F110" s="18" t="s">
        <v>1280</v>
      </c>
      <c r="G110" s="18" t="s">
        <v>1682</v>
      </c>
      <c r="H110" s="18" t="s">
        <v>1683</v>
      </c>
      <c r="I110" s="18" t="s">
        <v>1651</v>
      </c>
      <c r="J110" s="18" t="s">
        <v>1684</v>
      </c>
      <c r="K110" s="18" t="s">
        <v>1685</v>
      </c>
      <c r="L110" s="44" t="s">
        <v>1114</v>
      </c>
      <c r="M110" s="18"/>
    </row>
    <row r="111" s="5" customFormat="1" ht="40" customHeight="1" spans="1:13">
      <c r="A111" s="18">
        <v>106</v>
      </c>
      <c r="B111" s="18">
        <v>402001</v>
      </c>
      <c r="C111" s="22" t="s">
        <v>1220</v>
      </c>
      <c r="D111" s="18" t="s">
        <v>1686</v>
      </c>
      <c r="E111" s="19">
        <v>20000</v>
      </c>
      <c r="F111" s="18" t="s">
        <v>1280</v>
      </c>
      <c r="G111" s="18" t="s">
        <v>1687</v>
      </c>
      <c r="H111" s="18" t="s">
        <v>1223</v>
      </c>
      <c r="I111" s="18" t="s">
        <v>1651</v>
      </c>
      <c r="J111" s="18" t="s">
        <v>1688</v>
      </c>
      <c r="K111" s="18" t="s">
        <v>1689</v>
      </c>
      <c r="L111" s="18" t="s">
        <v>1114</v>
      </c>
      <c r="M111" s="18"/>
    </row>
  </sheetData>
  <autoFilter ref="A5:M111">
    <extLst/>
  </autoFilter>
  <mergeCells count="9">
    <mergeCell ref="A2:M2"/>
    <mergeCell ref="G4:L4"/>
    <mergeCell ref="A4:A5"/>
    <mergeCell ref="B4:B5"/>
    <mergeCell ref="C4:C5"/>
    <mergeCell ref="D4:D5"/>
    <mergeCell ref="E4:E5"/>
    <mergeCell ref="F4:F5"/>
    <mergeCell ref="M4:M5"/>
  </mergeCells>
  <pageMargins left="0.751388888888889" right="0.751388888888889" top="0.747916666666667" bottom="0.786805555555556" header="0.5" footer="0.786805555555556"/>
  <pageSetup paperSize="9" scale="7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本级一般公共预算收</vt:lpstr>
      <vt:lpstr>本级一般公共预算支</vt:lpstr>
      <vt:lpstr>支出经济分类</vt:lpstr>
      <vt:lpstr>本级基金收</vt:lpstr>
      <vt:lpstr>本级基金支</vt:lpstr>
      <vt:lpstr>本级社保收</vt:lpstr>
      <vt:lpstr>本级社保支</vt:lpstr>
      <vt:lpstr>绩效目标表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2022-01-12T12:33:00Z</dcterms:created>
  <dcterms:modified xsi:type="dcterms:W3CDTF">2026-02-04T07:26:52Z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F0EAB5FF81F441B6820B87FBB5D40EF4</vt:lpwstr>
  </property>
  <property fmtid="{D5CDD505-2E9C-101B-9397-08002B2CF9AE}" pid="3" name="KSOProductBuildVer">
    <vt:lpwstr>2052-11.8.2.10972</vt:lpwstr>
  </property>
  <property fmtid="{D5CDD505-2E9C-101B-9397-08002B2CF9AE}" pid="4" name="CalculationRule">
    <vt:i4>0</vt:i4>
  </property>
</Properties>
</file>